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0"/>
  <workbookPr filterPrivacy="1"/>
  <xr:revisionPtr revIDLastSave="0" documentId="8_{E72E9BC6-C454-4A97-8BD9-1EE4FCFF2E57}" xr6:coauthVersionLast="47" xr6:coauthVersionMax="47" xr10:uidLastSave="{00000000-0000-0000-0000-000000000000}"/>
  <bookViews>
    <workbookView xWindow="-110" yWindow="-110" windowWidth="19420" windowHeight="10420" xr2:uid="{00000000-000D-0000-FFFF-FFFF00000000}"/>
  </bookViews>
  <sheets>
    <sheet name="Instructions" sheetId="1" r:id="rId1"/>
    <sheet name="Electricity" sheetId="2" r:id="rId2"/>
    <sheet name="MainsGas" sheetId="3" r:id="rId3"/>
    <sheet name="LPG" sheetId="4" r:id="rId4"/>
    <sheet name="Oil" sheetId="5" r:id="rId5"/>
    <sheet name="Petrol" sheetId="6" r:id="rId6"/>
    <sheet name="Diesel" sheetId="8" r:id="rId7"/>
    <sheet name="Water" sheetId="9" r:id="rId8"/>
    <sheet name="Waste" sheetId="10" r:id="rId9"/>
    <sheet name="RESULTS" sheetId="7" r:id="rId10"/>
  </sheets>
  <definedNames>
    <definedName name="_xlnm.Print_Area" localSheetId="9">RESULTS!$A$1:$P$49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0" i="10" l="1"/>
  <c r="D44" i="10"/>
  <c r="L39" i="10"/>
  <c r="I41" i="10"/>
  <c r="J41" i="10"/>
  <c r="K41" i="10"/>
  <c r="H41" i="10"/>
  <c r="L41" i="10" s="1"/>
  <c r="D38" i="10"/>
  <c r="D32" i="10"/>
  <c r="D51" i="10" s="1"/>
  <c r="D22" i="10"/>
  <c r="D45" i="10" s="1"/>
  <c r="D12" i="10"/>
  <c r="D39" i="10" s="1"/>
  <c r="D47" i="10" l="1"/>
  <c r="D58" i="10" s="1"/>
  <c r="E58" i="10" s="1"/>
  <c r="D46" i="10"/>
  <c r="D52" i="10"/>
  <c r="D53" i="10" s="1"/>
  <c r="D59" i="10" s="1"/>
  <c r="E59" i="10" s="1"/>
  <c r="D40" i="10"/>
  <c r="D41" i="10" s="1"/>
  <c r="D57" i="10" s="1"/>
  <c r="E57" i="10" s="1"/>
  <c r="H24" i="9"/>
  <c r="H23" i="9"/>
  <c r="H22" i="9"/>
  <c r="P24" i="9"/>
  <c r="I24" i="9" s="1"/>
  <c r="H25" i="8"/>
  <c r="H24" i="8"/>
  <c r="H23" i="8"/>
  <c r="P25" i="8"/>
  <c r="I23" i="8" s="1"/>
  <c r="H24" i="6"/>
  <c r="H23" i="6"/>
  <c r="H22" i="6"/>
  <c r="P24" i="6"/>
  <c r="I23" i="6" s="1"/>
  <c r="H25" i="5"/>
  <c r="H24" i="5"/>
  <c r="H23" i="5"/>
  <c r="P25" i="5"/>
  <c r="I25" i="5" s="1"/>
  <c r="H25" i="4"/>
  <c r="H24" i="4"/>
  <c r="H23" i="4"/>
  <c r="P25" i="4"/>
  <c r="P30" i="3"/>
  <c r="H29" i="3"/>
  <c r="I29" i="3" s="1"/>
  <c r="H30" i="3"/>
  <c r="I30" i="3" s="1"/>
  <c r="H24" i="2"/>
  <c r="E61" i="10" l="1"/>
  <c r="C11" i="7" s="1"/>
  <c r="I22" i="9"/>
  <c r="I23" i="9"/>
  <c r="I27" i="9"/>
  <c r="C10" i="7" s="1"/>
  <c r="I24" i="8"/>
  <c r="I25" i="8"/>
  <c r="I28" i="8"/>
  <c r="C9" i="7" s="1"/>
  <c r="I22" i="6"/>
  <c r="I24" i="6"/>
  <c r="I24" i="5"/>
  <c r="I23" i="5"/>
  <c r="I28" i="5"/>
  <c r="C7" i="7" s="1"/>
  <c r="I24" i="4"/>
  <c r="I23" i="4"/>
  <c r="I25" i="4"/>
  <c r="I28" i="4" s="1"/>
  <c r="C6" i="7" s="1"/>
  <c r="P27" i="2"/>
  <c r="I24" i="2" s="1"/>
  <c r="H31" i="3"/>
  <c r="I31" i="3" s="1"/>
  <c r="H28" i="3"/>
  <c r="I28" i="3" s="1"/>
  <c r="H25" i="2"/>
  <c r="H23" i="2"/>
  <c r="I27" i="6" l="1"/>
  <c r="C8" i="7" s="1"/>
  <c r="I23" i="2"/>
  <c r="I25" i="2"/>
  <c r="I33" i="3"/>
  <c r="C5" i="7" s="1"/>
  <c r="I27" i="2" l="1"/>
  <c r="C4" i="7" s="1"/>
  <c r="C13" i="7" s="1"/>
  <c r="D8" i="7" l="1"/>
  <c r="D5" i="7"/>
  <c r="D9" i="7"/>
  <c r="D6" i="7"/>
  <c r="D10" i="7"/>
  <c r="D7" i="7"/>
  <c r="D11" i="7"/>
  <c r="D4"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16" authorId="0" shapeId="0" xr:uid="{F52D3F64-0697-47CD-A033-1F4065A0C091}">
      <text>
        <r>
          <rPr>
            <sz val="10"/>
            <color indexed="81"/>
            <rFont val="Arial Nova Light"/>
            <family val="2"/>
          </rPr>
          <t>If you do not know please leave as 13</t>
        </r>
      </text>
    </comment>
  </commentList>
</comments>
</file>

<file path=xl/sharedStrings.xml><?xml version="1.0" encoding="utf-8"?>
<sst xmlns="http://schemas.openxmlformats.org/spreadsheetml/2006/main" count="233" uniqueCount="110">
  <si>
    <t>kWh</t>
  </si>
  <si>
    <t>Total kWh (units) of electricity used in a year:</t>
  </si>
  <si>
    <t>kWh/yr</t>
  </si>
  <si>
    <t>Total and Unit Cost</t>
  </si>
  <si>
    <t>Total cost of electricity in one year:</t>
  </si>
  <si>
    <t>£/yr</t>
  </si>
  <si>
    <t>Unit cost in p (i.e. how many pence per kWh, often 12 or 13p):</t>
  </si>
  <si>
    <t>pence/kWh</t>
  </si>
  <si>
    <t>Overall Cost</t>
  </si>
  <si>
    <t>Total cost of electricity in one year</t>
  </si>
  <si>
    <t>Electricity emissions</t>
  </si>
  <si>
    <t>kg</t>
  </si>
  <si>
    <t>Generation:</t>
  </si>
  <si>
    <t>C+U</t>
  </si>
  <si>
    <t>Transmission:</t>
  </si>
  <si>
    <t xml:space="preserve">C </t>
  </si>
  <si>
    <t>WTT gen:</t>
  </si>
  <si>
    <t>WTT trans:</t>
  </si>
  <si>
    <t>tCO2e/yr</t>
  </si>
  <si>
    <t>Total kWh of gas used in a year:</t>
  </si>
  <si>
    <t>m3</t>
  </si>
  <si>
    <t>Total m3 of gas used in a year:</t>
  </si>
  <si>
    <t>m3/yr</t>
  </si>
  <si>
    <t>Total cost of gas in one year:</t>
  </si>
  <si>
    <t>Unit cost in p (i.e. how many pence per kWh, often 3p or 4p):</t>
  </si>
  <si>
    <t>Total cost of gas in one year</t>
  </si>
  <si>
    <t>Gas emissions</t>
  </si>
  <si>
    <t>Combustion</t>
  </si>
  <si>
    <t>WTT</t>
  </si>
  <si>
    <t>Litres</t>
  </si>
  <si>
    <t>Total litres of LPG used in a year:</t>
  </si>
  <si>
    <t>litres/yr</t>
  </si>
  <si>
    <t>Total cost of LPG in one year:</t>
  </si>
  <si>
    <t>Unit cost in p (i.e. how many pence per litre, around 60p):</t>
  </si>
  <si>
    <t>pence/litre</t>
  </si>
  <si>
    <t>Total cost of LPG in one year</t>
  </si>
  <si>
    <t>LPG emissions</t>
  </si>
  <si>
    <t>Total litres of oil used in a year:</t>
  </si>
  <si>
    <t>Total cost of oil in one year:</t>
  </si>
  <si>
    <t>Unit cost in p (i.e. how many pence per litre, around 50p):</t>
  </si>
  <si>
    <t>Total cost of oil in one year</t>
  </si>
  <si>
    <t>Oil emissions</t>
  </si>
  <si>
    <t>Total litres of petrol used in a year:</t>
  </si>
  <si>
    <t>Total cost of petrol in one year:</t>
  </si>
  <si>
    <t>Unit cost in £ (i.e. how many £ per litre, around £1.20):</t>
  </si>
  <si>
    <t>£/litre</t>
  </si>
  <si>
    <t>Total cost of petrol in one year</t>
  </si>
  <si>
    <t>Petrol emissions</t>
  </si>
  <si>
    <t>Total litres of diesel used in a year:</t>
  </si>
  <si>
    <t>Total cost of diesel in one year:</t>
  </si>
  <si>
    <t>Unit cost in £ (i.e. how many £ per litre, around £1.3):</t>
  </si>
  <si>
    <t>Total cost of diesel in one year</t>
  </si>
  <si>
    <t>Diesel emissions</t>
  </si>
  <si>
    <t>Total m3 of water used in a year:</t>
  </si>
  <si>
    <t>Total cost of water in one year:</t>
  </si>
  <si>
    <t>Unit cost in £ (i.e. how many £ per m3, around £1.60):</t>
  </si>
  <si>
    <t>£/m3</t>
  </si>
  <si>
    <t>Total cost of water in one year</t>
  </si>
  <si>
    <t>Water emissions</t>
  </si>
  <si>
    <t>Supply</t>
  </si>
  <si>
    <t>Treatment</t>
  </si>
  <si>
    <t>Recycling</t>
  </si>
  <si>
    <t>Tonnes per year</t>
  </si>
  <si>
    <t>t/yr</t>
  </si>
  <si>
    <t>or</t>
  </si>
  <si>
    <t>Size of bin:</t>
  </si>
  <si>
    <t>m long</t>
  </si>
  <si>
    <t>m wide</t>
  </si>
  <si>
    <t>m tall</t>
  </si>
  <si>
    <t>If, on average, you only half fill your bin between each emptying, put half the high here.</t>
  </si>
  <si>
    <t>Times emptied per year:</t>
  </si>
  <si>
    <t>empties per year</t>
  </si>
  <si>
    <t>Food Waste</t>
  </si>
  <si>
    <t>Black Bag' Waste</t>
  </si>
  <si>
    <t>Totals</t>
  </si>
  <si>
    <t>kg/m3</t>
  </si>
  <si>
    <t>tonnes from tonnes</t>
  </si>
  <si>
    <t>Paper</t>
  </si>
  <si>
    <t>glass</t>
  </si>
  <si>
    <t>cans</t>
  </si>
  <si>
    <t>plastics</t>
  </si>
  <si>
    <t>m3/yr from volume</t>
  </si>
  <si>
    <t>average</t>
  </si>
  <si>
    <t>t/yr from volume</t>
  </si>
  <si>
    <t>Assumed fraction</t>
  </si>
  <si>
    <t>t/yr total</t>
  </si>
  <si>
    <t>weighted average</t>
  </si>
  <si>
    <t>food</t>
  </si>
  <si>
    <t>Black Bag</t>
  </si>
  <si>
    <t>Waste not otherwise specified</t>
  </si>
  <si>
    <t>Waste emissions</t>
  </si>
  <si>
    <t>tonnes</t>
  </si>
  <si>
    <t>kgCO2/t</t>
  </si>
  <si>
    <t>Assumes open-loop</t>
  </si>
  <si>
    <t>Food</t>
  </si>
  <si>
    <t>Assumes AD</t>
  </si>
  <si>
    <t>Assumes EfW</t>
  </si>
  <si>
    <t>Source</t>
  </si>
  <si>
    <t>Emissions</t>
  </si>
  <si>
    <t>% Footprint</t>
  </si>
  <si>
    <t>tCO2/yr</t>
  </si>
  <si>
    <t>Electricity</t>
  </si>
  <si>
    <t>Gas</t>
  </si>
  <si>
    <t>LPG</t>
  </si>
  <si>
    <t>Oil</t>
  </si>
  <si>
    <t>Petrol</t>
  </si>
  <si>
    <t>Diesel</t>
  </si>
  <si>
    <t>Water</t>
  </si>
  <si>
    <t>Waste</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</si>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</sst>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0000"/>
    <numFmt numFmtId="165" formatCode="??0.0?????"/>
    <numFmt numFmtId="166" formatCode="??0.0????"/>
    <numFmt numFmtId="167" formatCode="??0.00000"/>
    <numFmt numFmtId="168" formatCode="??0.0????????"/>
    <numFmt numFmtId="169" formatCode="&quot;£&quot;#,##0.00"/>
    <numFmt numFmtId="170" formatCode="0.0"/>
    <numFmt numFmtId="171" formatCode="0.0%"/>
  </numFmts>
  <fonts count="21">
    <font>
      <sz val="11"/>
      <color theme="1"/>
      <name val="Calibri"/>
      <family val="2"/>
      <scheme val="minor"/>
    </font>
    <font>
      <sz val="11"/>
      <color theme="1"/>
      <name val="Calibri"/>
      <family val="2"/>
      <scheme val="minor"/>
    </font>
    <font>
      <sz val="18"/>
      <color theme="3"/>
      <name val="Calibri Light"/>
      <family val="2"/>
      <scheme val="major"/>
    </font>
    <font>
      <sz val="11"/>
      <color rgb="FF006100"/>
      <name val="Calibri"/>
      <family val="2"/>
      <scheme val="minor"/>
    </font>
    <font>
      <sz val="11"/>
      <color rgb="FF9C0006"/>
      <name val="Calibri"/>
      <family val="2"/>
      <scheme val="minor"/>
    </font>
    <font>
      <sz val="11"/>
      <color rgb="FF9C570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Arial"/>
      <family val="2"/>
    </font>
    <font>
      <sz val="10"/>
      <name val="Arial"/>
      <family val="2"/>
    </font>
    <font>
      <u/>
      <sz val="11"/>
      <color indexed="12"/>
      <name val="Calibri"/>
      <family val="2"/>
    </font>
    <font>
      <sz val="10"/>
      <color theme="9" tint="-0.499984740745262"/>
      <name val="Arial"/>
      <family val="2"/>
    </font>
    <font>
      <i/>
      <sz val="10"/>
      <color rgb="FFFF0000"/>
      <name val="Arial"/>
      <family val="2"/>
    </font>
    <font>
      <u/>
      <sz val="10"/>
      <color theme="11"/>
      <name val="Arial"/>
      <family val="2"/>
    </font>
    <font>
      <b/>
      <sz val="10"/>
      <color theme="0"/>
      <name val="Arial"/>
      <family val="2"/>
    </font>
    <font>
      <b/>
      <sz val="11"/>
      <color theme="1"/>
      <name val="Arial Nova"/>
      <family val="2"/>
    </font>
    <font>
      <sz val="11"/>
      <color theme="1"/>
      <name val="Arial Nova"/>
      <family val="2"/>
    </font>
    <font>
      <sz val="11"/>
      <color rgb="FF002060"/>
      <name val="Arial Nova"/>
      <family val="2"/>
    </font>
    <font>
      <sz val="11"/>
      <color theme="1" tint="0.499984740745262"/>
      <name val="Arial Nova"/>
      <family val="2"/>
    </font>
    <font>
      <sz val="10"/>
      <color indexed="81"/>
      <name val="Arial Nova Light"/>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00"/>
        <bgColor indexed="64"/>
      </patternFill>
    </fill>
    <fill>
      <patternFill patternType="solid">
        <fgColor rgb="FFCC99FF"/>
        <bgColor indexed="64"/>
      </patternFill>
    </fill>
    <fill>
      <patternFill patternType="solid">
        <fgColor theme="7" tint="0.39997558519241921"/>
        <bgColor rgb="FF000000"/>
      </patternFill>
    </fill>
    <fill>
      <patternFill patternType="solid">
        <fgColor rgb="FFFFFF99"/>
        <bgColor indexed="64"/>
      </patternFill>
    </fill>
    <fill>
      <patternFill patternType="solid">
        <fgColor rgb="FFFFFF99"/>
        <bgColor rgb="FF000000"/>
      </patternFill>
    </fill>
    <fill>
      <patternFill patternType="solid">
        <fgColor rgb="FF92D050"/>
        <bgColor indexed="64"/>
      </patternFill>
    </fill>
    <fill>
      <patternFill patternType="solid">
        <fgColor rgb="FF002060"/>
        <bgColor indexed="64"/>
      </patternFill>
    </fill>
    <fill>
      <patternFill patternType="solid">
        <fgColor theme="4" tint="0.79998168889431442"/>
        <bgColor rgb="FF000000"/>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BFBFBF"/>
      </left>
      <right style="thin">
        <color rgb="FFBFBFBF"/>
      </right>
      <top style="thin">
        <color rgb="FFBFBFBF"/>
      </top>
      <bottom style="thin">
        <color rgb="FFBFBFBF"/>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rgb="FF053D5F"/>
      </left>
      <right style="thin">
        <color rgb="FF053D5F"/>
      </right>
      <top style="thin">
        <color rgb="FF053D5F"/>
      </top>
      <bottom style="thin">
        <color rgb="FF053D5F"/>
      </bottom>
      <diagonal/>
    </border>
    <border>
      <left/>
      <right style="thin">
        <color indexed="64"/>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5">
    <xf numFmtId="0" fontId="0" fillId="0" borderId="0"/>
    <xf numFmtId="0" fontId="2" fillId="0" borderId="0" applyNumberFormat="0" applyFill="0" applyBorder="0" applyAlignment="0" applyProtection="0"/>
    <xf numFmtId="0" fontId="3" fillId="2"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6" fillId="5" borderId="2" applyNumberFormat="0" applyAlignment="0" applyProtection="0"/>
    <xf numFmtId="0" fontId="8"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9" fillId="0" borderId="0"/>
    <xf numFmtId="0" fontId="10" fillId="33" borderId="5" applyNumberFormat="0" applyAlignment="0" applyProtection="0"/>
    <xf numFmtId="0" fontId="12" fillId="34" borderId="6" applyNumberFormat="0" applyProtection="0">
      <alignment vertical="center"/>
    </xf>
    <xf numFmtId="43" fontId="9" fillId="0" borderId="0" applyFon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1" fillId="0" borderId="0" applyNumberFormat="0" applyFill="0" applyBorder="0" applyAlignment="0" applyProtection="0">
      <alignment vertical="top"/>
      <protection locked="0"/>
    </xf>
    <xf numFmtId="0" fontId="10" fillId="35" borderId="1" applyNumberFormat="0" applyBorder="0" applyAlignment="0" applyProtection="0"/>
    <xf numFmtId="0" fontId="10" fillId="36" borderId="0">
      <alignment vertical="center"/>
    </xf>
    <xf numFmtId="0" fontId="10" fillId="37" borderId="7" applyNumberFormat="0" applyAlignment="0" applyProtection="0"/>
    <xf numFmtId="0" fontId="9" fillId="6" borderId="3" applyNumberFormat="0" applyFont="0" applyAlignment="0" applyProtection="0"/>
    <xf numFmtId="0" fontId="15" fillId="38" borderId="8" applyNumberFormat="0" applyAlignment="0" applyProtection="0"/>
    <xf numFmtId="0" fontId="10" fillId="39" borderId="9" applyNumberFormat="0" applyProtection="0">
      <alignment vertical="center"/>
    </xf>
    <xf numFmtId="0" fontId="15" fillId="32" borderId="0" applyNumberFormat="0" applyBorder="0" applyAlignment="0" applyProtection="0"/>
    <xf numFmtId="9" fontId="1" fillId="0" borderId="0" applyFont="0" applyFill="0" applyBorder="0" applyAlignment="0" applyProtection="0"/>
  </cellStyleXfs>
  <cellXfs count="32">
    <xf numFmtId="0" fontId="0" fillId="0" borderId="0" xfId="0"/>
    <xf numFmtId="0" fontId="7" fillId="0" borderId="0" xfId="0" applyFont="1"/>
    <xf numFmtId="14" fontId="0" fillId="0" borderId="0" xfId="0" applyNumberFormat="1"/>
    <xf numFmtId="0" fontId="17" fillId="0" borderId="0" xfId="0" applyFont="1"/>
    <xf numFmtId="0" fontId="17" fillId="31" borderId="4" xfId="0" applyFont="1" applyFill="1" applyBorder="1"/>
    <xf numFmtId="169" fontId="17" fillId="31" borderId="4" xfId="0" applyNumberFormat="1" applyFont="1" applyFill="1" applyBorder="1"/>
    <xf numFmtId="0" fontId="17" fillId="0" borderId="0" xfId="0" applyFont="1" applyFill="1"/>
    <xf numFmtId="165" fontId="18" fillId="0" borderId="10" xfId="30" applyNumberFormat="1" applyFont="1" applyBorder="1" applyAlignment="1">
      <alignment horizontal="center"/>
    </xf>
    <xf numFmtId="164" fontId="18" fillId="0" borderId="10" xfId="30" applyNumberFormat="1" applyFont="1" applyBorder="1" applyAlignment="1">
      <alignment horizontal="center"/>
    </xf>
    <xf numFmtId="165" fontId="17" fillId="0" borderId="0" xfId="0" applyNumberFormat="1" applyFont="1"/>
    <xf numFmtId="167" fontId="18" fillId="0" borderId="10" xfId="30" applyNumberFormat="1" applyFont="1" applyBorder="1" applyAlignment="1">
      <alignment horizontal="center"/>
    </xf>
    <xf numFmtId="166" fontId="18" fillId="0" borderId="10" xfId="30" applyNumberFormat="1" applyFont="1" applyBorder="1" applyAlignment="1">
      <alignment horizontal="center" vertical="center" wrapText="1"/>
    </xf>
    <xf numFmtId="167" fontId="17" fillId="0" borderId="0" xfId="0" applyNumberFormat="1" applyFont="1"/>
    <xf numFmtId="165" fontId="18" fillId="0" borderId="10" xfId="30" applyNumberFormat="1" applyFont="1" applyBorder="1" applyAlignment="1">
      <alignment horizontal="center" wrapText="1"/>
    </xf>
    <xf numFmtId="168" fontId="18" fillId="0" borderId="10" xfId="30" applyNumberFormat="1" applyFont="1" applyBorder="1" applyAlignment="1">
      <alignment horizontal="center" wrapText="1"/>
    </xf>
    <xf numFmtId="0" fontId="16" fillId="0" borderId="0" xfId="0" quotePrefix="1" applyFont="1"/>
    <xf numFmtId="0" fontId="19" fillId="0" borderId="0" xfId="0" applyFont="1"/>
    <xf numFmtId="0" fontId="16" fillId="0" borderId="13" xfId="0" applyFont="1" applyBorder="1"/>
    <xf numFmtId="0" fontId="16" fillId="0" borderId="11" xfId="0" applyFont="1" applyBorder="1"/>
    <xf numFmtId="0" fontId="16" fillId="0" borderId="12" xfId="0" applyFont="1" applyBorder="1"/>
    <xf numFmtId="0" fontId="17" fillId="0" borderId="12" xfId="0" applyFont="1" applyBorder="1"/>
    <xf numFmtId="170" fontId="17" fillId="0" borderId="14" xfId="0" applyNumberFormat="1" applyFont="1" applyBorder="1"/>
    <xf numFmtId="171" fontId="17" fillId="0" borderId="0" xfId="44" applyNumberFormat="1" applyFont="1"/>
    <xf numFmtId="170" fontId="17" fillId="0" borderId="15" xfId="0" applyNumberFormat="1" applyFont="1" applyBorder="1"/>
    <xf numFmtId="170" fontId="17" fillId="0" borderId="0" xfId="0" applyNumberFormat="1" applyFont="1"/>
    <xf numFmtId="170" fontId="16" fillId="0" borderId="0" xfId="0" applyNumberFormat="1" applyFont="1"/>
    <xf numFmtId="0" fontId="17" fillId="0" borderId="0" xfId="0" applyFont="1"/>
    <xf numFmtId="0" fontId="17" fillId="0" borderId="13" xfId="0" applyFont="1" applyBorder="1"/>
    <xf numFmtId="0" fontId="16" fillId="0" borderId="0" xfId="0" applyFont="1"/>
    <xf numFmtId="0" fontId="17" fillId="0" borderId="0" xfId="0" applyFont="1" applyAlignment="1"/>
    <xf numFmtId="0" fontId="17" fillId="0" borderId="13" xfId="0" applyFont="1" applyBorder="1" applyAlignment="1"/>
    <xf numFmtId="0" fontId="16" fillId="0" borderId="0" xfId="0" applyFont="1" applyAlignment="1"/>
  </cellXfs>
  <cellStyles count="45">
    <cellStyle name="20% - Accent1" xfId="7" builtinId="30" customBuiltin="1"/>
    <cellStyle name="20% - Accent2" xfId="11" builtinId="34" customBuiltin="1"/>
    <cellStyle name="20% - Accent3" xfId="15" builtinId="38" customBuiltin="1"/>
    <cellStyle name="20% - Accent4" xfId="19" builtinId="42" customBuiltin="1"/>
    <cellStyle name="20% - Accent5" xfId="23" builtinId="46" customBuiltin="1"/>
    <cellStyle name="20% - Accent6" xfId="27" builtinId="50" customBuiltin="1"/>
    <cellStyle name="40% - Accent1" xfId="8" builtinId="31" customBuiltin="1"/>
    <cellStyle name="40% - Accent2" xfId="12" builtinId="35" customBuiltin="1"/>
    <cellStyle name="40% - Accent3" xfId="16" builtinId="39" customBuiltin="1"/>
    <cellStyle name="40% - Accent4" xfId="20" builtinId="43" customBuiltin="1"/>
    <cellStyle name="40% - Accent5" xfId="24" builtinId="47" customBuiltin="1"/>
    <cellStyle name="40% - Accent6" xfId="28" builtinId="51" customBuiltin="1"/>
    <cellStyle name="60% - Accent1" xfId="9" builtinId="32" customBuiltin="1"/>
    <cellStyle name="60% - Accent2" xfId="13" builtinId="36" customBuiltin="1"/>
    <cellStyle name="60% - Accent3" xfId="17" builtinId="40" customBuiltin="1"/>
    <cellStyle name="60% - Accent4" xfId="21" builtinId="44" customBuiltin="1"/>
    <cellStyle name="60% - Accent5" xfId="25" builtinId="48" customBuiltin="1"/>
    <cellStyle name="60% - Accent6" xfId="29" builtinId="52" customBuiltin="1"/>
    <cellStyle name="Accent1" xfId="6" builtinId="29" customBuiltin="1"/>
    <cellStyle name="Accent2" xfId="10" builtinId="33" customBuiltin="1"/>
    <cellStyle name="Accent3" xfId="14" builtinId="37" customBuiltin="1"/>
    <cellStyle name="Accent4" xfId="18" builtinId="41" customBuiltin="1"/>
    <cellStyle name="Accent5" xfId="22" builtinId="45" customBuiltin="1"/>
    <cellStyle name="Accent6" xfId="26" builtinId="49" customBuiltin="1"/>
    <cellStyle name="Bad" xfId="3" builtinId="27" customBuiltin="1"/>
    <cellStyle name="Calculation 2" xfId="32" xr:uid="{8EC5EDDD-E58D-480B-9C0F-756B05DAAB6B}"/>
    <cellStyle name="Calculation 3" xfId="31" xr:uid="{B59BE7EA-E0B4-48A5-8BF3-5C7AD05A33BF}"/>
    <cellStyle name="Check Cell" xfId="5" builtinId="23" customBuiltin="1"/>
    <cellStyle name="Comma 2" xfId="33" xr:uid="{9B974BE2-C024-4186-B4F5-F0A9F85A828A}"/>
    <cellStyle name="Explanatory Text 2" xfId="34" xr:uid="{2886645A-84F0-4592-8BA7-053C3DB9B03A}"/>
    <cellStyle name="Followed Hyperlink" xfId="35" builtinId="9" customBuiltin="1"/>
    <cellStyle name="Good" xfId="2" builtinId="26" customBuiltin="1"/>
    <cellStyle name="Hyperlink" xfId="36" builtinId="8" customBuiltin="1"/>
    <cellStyle name="Input 2" xfId="37" xr:uid="{AA17FEAA-FE9E-4DC8-988C-1557F45BCBCF}"/>
    <cellStyle name="Input data" xfId="38" xr:uid="{171E1A4C-868D-4466-97DE-43CCCBE5E9EE}"/>
    <cellStyle name="Linked Cell 2" xfId="39" xr:uid="{B93AF26C-6F7F-4B93-9361-AF246C687051}"/>
    <cellStyle name="Neutral" xfId="4" builtinId="28" customBuiltin="1"/>
    <cellStyle name="Normal" xfId="0" builtinId="0"/>
    <cellStyle name="Normal 2" xfId="30" xr:uid="{146C3286-7C4D-4AFF-8A28-DF35D0E5194D}"/>
    <cellStyle name="Note 2" xfId="40" xr:uid="{3168A6AA-A3D5-48DA-A679-01D2CEA65DE8}"/>
    <cellStyle name="Output 2" xfId="41" xr:uid="{6BAE44B3-7069-477A-A065-D560C404CDE9}"/>
    <cellStyle name="Per cent" xfId="44" builtinId="5"/>
    <cellStyle name="Selection" xfId="42" xr:uid="{BEF2FC47-4C59-48A3-B855-C861D87CF776}"/>
    <cellStyle name="Title" xfId="1" builtinId="15" customBuiltin="1"/>
    <cellStyle name="Warning Text 2" xfId="43" xr:uid="{D48B58EF-F81C-41C7-A82A-892CE4C723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GB"/>
              <a:t>Footprint Breakdown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8282-4329-A9A1-8000657AC3B5}"/>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8282-4329-A9A1-8000657AC3B5}"/>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5-8282-4329-A9A1-8000657AC3B5}"/>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7-8282-4329-A9A1-8000657AC3B5}"/>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9-8282-4329-A9A1-8000657AC3B5}"/>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8282-4329-A9A1-8000657AC3B5}"/>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D-8282-4329-A9A1-8000657AC3B5}"/>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8282-4329-A9A1-8000657AC3B5}"/>
              </c:ext>
            </c:extLst>
          </c:dPt>
          <c:cat>
            <c:strRef>
              <c:f>RESULTS!$B$4:$B$11</c:f>
              <c:strCache>
                <c:ptCount val="8"/>
                <c:pt idx="0">
                  <c:v>Electricity</c:v>
                </c:pt>
                <c:pt idx="1">
                  <c:v>Gas</c:v>
                </c:pt>
                <c:pt idx="2">
                  <c:v>LPG</c:v>
                </c:pt>
                <c:pt idx="3">
                  <c:v>Oil</c:v>
                </c:pt>
                <c:pt idx="4">
                  <c:v>Petrol</c:v>
                </c:pt>
                <c:pt idx="5">
                  <c:v>Diesel</c:v>
                </c:pt>
                <c:pt idx="6">
                  <c:v>Water</c:v>
                </c:pt>
                <c:pt idx="7">
                  <c:v>Waste</c:v>
                </c:pt>
              </c:strCache>
            </c:strRef>
          </c:cat>
          <c:val>
            <c:numRef>
              <c:f>RESULTS!$C$4:$C$11</c:f>
              <c:numCache>
                <c:formatCode>0.0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C035-44B2-A910-5D91DB1DB143}"/>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2" Type="http://schemas.openxmlformats.org/officeDocument/2006/relationships/hyperlink" Target="https://www.lowcarbondorset.org.uk/wp-content/uploads/2021/11/Guide-to-reducing-emissions_Low-Carbon-Dorset.pdf"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38100</xdr:colOff>
      <xdr:row>6</xdr:row>
      <xdr:rowOff>104775</xdr:rowOff>
    </xdr:from>
    <xdr:to>
      <xdr:col>15</xdr:col>
      <xdr:colOff>28575</xdr:colOff>
      <xdr:row>37</xdr:row>
      <xdr:rowOff>152400</xdr:rowOff>
    </xdr:to>
    <xdr:sp macro="" textlink="">
      <xdr:nvSpPr>
        <xdr:cNvPr id="2" name="TextBox 1">
          <a:extLst>
            <a:ext uri="{FF2B5EF4-FFF2-40B4-BE49-F238E27FC236}">
              <a16:creationId xmlns:a16="http://schemas.microsoft.com/office/drawing/2014/main" id="{AA3CF369-CB14-47AD-886F-64EB9E1DC746}"/>
            </a:ext>
          </a:extLst>
        </xdr:cNvPr>
        <xdr:cNvSpPr txBox="1"/>
      </xdr:nvSpPr>
      <xdr:spPr>
        <a:xfrm>
          <a:off x="266700" y="1247775"/>
          <a:ext cx="8610600" cy="5953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GB" sz="1800">
            <a:solidFill>
              <a:schemeClr val="tx1">
                <a:lumMod val="85000"/>
                <a:lumOff val="15000"/>
              </a:schemeClr>
            </a:solidFill>
            <a:latin typeface="Arial Nova" panose="020B0504020202020204" pitchFamily="34" charset="0"/>
          </a:endParaRPr>
        </a:p>
        <a:p>
          <a:r>
            <a:rPr lang="en-GB" sz="1800" b="1">
              <a:solidFill>
                <a:schemeClr val="tx1">
                  <a:lumMod val="85000"/>
                  <a:lumOff val="15000"/>
                </a:schemeClr>
              </a:solidFill>
              <a:latin typeface="Arial Nova" panose="020B0504020202020204" pitchFamily="34" charset="0"/>
            </a:rPr>
            <a:t>FOOTPRINTIN</a:t>
          </a:r>
          <a:r>
            <a:rPr lang="en-GB" sz="1800" b="1" baseline="0">
              <a:solidFill>
                <a:schemeClr val="tx1">
                  <a:lumMod val="85000"/>
                  <a:lumOff val="15000"/>
                </a:schemeClr>
              </a:solidFill>
              <a:latin typeface="Arial Nova" panose="020B0504020202020204" pitchFamily="34" charset="0"/>
            </a:rPr>
            <a:t>G TOOL FOR ORGANISATIONS</a:t>
          </a:r>
        </a:p>
        <a:p>
          <a:endParaRPr lang="en-GB" sz="1400" baseline="0">
            <a:solidFill>
              <a:schemeClr val="tx1">
                <a:lumMod val="85000"/>
                <a:lumOff val="15000"/>
              </a:schemeClr>
            </a:solidFill>
            <a:latin typeface="Arial Nova" panose="020B0504020202020204" pitchFamily="34" charset="0"/>
          </a:endParaRPr>
        </a:p>
        <a:p>
          <a:r>
            <a:rPr lang="en-GB" sz="1600" b="1" baseline="0">
              <a:solidFill>
                <a:schemeClr val="tx1">
                  <a:lumMod val="85000"/>
                  <a:lumOff val="15000"/>
                </a:schemeClr>
              </a:solidFill>
              <a:latin typeface="Arial Nova" panose="020B0504020202020204" pitchFamily="34" charset="0"/>
            </a:rPr>
            <a:t>Instructions:</a:t>
          </a:r>
        </a:p>
        <a:p>
          <a:endParaRPr lang="en-GB" sz="14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This spreadsheet has one tab for each major source of emissions (you can find these in the bar at the bottom of the page). Please fill in each one which is relevant to your organisation.</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The 'RESULTS' tab at the right-hand end gives the outputs, including your overall footprint, how it breaks down, and what to focus on.</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You should only need to fill in the yellow boxes on each tab.  The rest are workings.</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If you don’t have a whole year’s worth of data available,  then just scale up the data that you do have to a year. If, for the energy type which provides your heating, you only have bills from the summer, scale them up to a year, and then treble them.</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1">
                  <a:lumMod val="85000"/>
                  <a:lumOff val="15000"/>
                </a:schemeClr>
              </a:solidFill>
              <a:latin typeface="Arial Nova" panose="020B0504020202020204" pitchFamily="34" charset="0"/>
            </a:rPr>
            <a:t>Please note all results are </a:t>
          </a:r>
          <a:r>
            <a:rPr lang="en-GB" sz="1300" b="1" baseline="0">
              <a:solidFill>
                <a:schemeClr val="tx1">
                  <a:lumMod val="85000"/>
                  <a:lumOff val="15000"/>
                </a:schemeClr>
              </a:solidFill>
              <a:latin typeface="Arial Nova" panose="020B0504020202020204" pitchFamily="34" charset="0"/>
            </a:rPr>
            <a:t>estimates</a:t>
          </a:r>
          <a:r>
            <a:rPr lang="en-GB" sz="1300" baseline="0">
              <a:solidFill>
                <a:schemeClr val="tx1">
                  <a:lumMod val="85000"/>
                  <a:lumOff val="15000"/>
                </a:schemeClr>
              </a:solidFill>
              <a:latin typeface="Arial Nova" panose="020B0504020202020204" pitchFamily="34" charset="0"/>
            </a:rPr>
            <a:t> based on the information provided.</a:t>
          </a:r>
        </a:p>
        <a:p>
          <a:endParaRPr lang="en-GB" sz="1300" baseline="0">
            <a:solidFill>
              <a:schemeClr val="tx1">
                <a:lumMod val="85000"/>
                <a:lumOff val="15000"/>
              </a:schemeClr>
            </a:solidFill>
            <a:latin typeface="Arial Nova" panose="020B0504020202020204" pitchFamily="34" charset="0"/>
          </a:endParaRPr>
        </a:p>
        <a:p>
          <a:r>
            <a:rPr lang="en-GB" sz="1300" baseline="0">
              <a:solidFill>
                <a:schemeClr val="tx2">
                  <a:lumMod val="75000"/>
                </a:schemeClr>
              </a:solidFill>
              <a:latin typeface="Arial Nova" panose="020B0504020202020204" pitchFamily="34" charset="0"/>
            </a:rPr>
            <a:t>This is a working document - if you find an error please let us know (lowcarbondorset@dorsetcouncil.gov.uk).  </a:t>
          </a:r>
        </a:p>
      </xdr:txBody>
    </xdr:sp>
    <xdr:clientData/>
  </xdr:twoCellAnchor>
  <xdr:twoCellAnchor>
    <xdr:from>
      <xdr:col>5</xdr:col>
      <xdr:colOff>24765</xdr:colOff>
      <xdr:row>19</xdr:row>
      <xdr:rowOff>158115</xdr:rowOff>
    </xdr:from>
    <xdr:to>
      <xdr:col>6</xdr:col>
      <xdr:colOff>396240</xdr:colOff>
      <xdr:row>21</xdr:row>
      <xdr:rowOff>51435</xdr:rowOff>
    </xdr:to>
    <xdr:sp macro="" textlink="">
      <xdr:nvSpPr>
        <xdr:cNvPr id="5" name="Rectangle 4">
          <a:extLst>
            <a:ext uri="{FF2B5EF4-FFF2-40B4-BE49-F238E27FC236}">
              <a16:creationId xmlns:a16="http://schemas.microsoft.com/office/drawing/2014/main" id="{EB6B797A-0614-42B5-9C2A-5170A615FA97}"/>
            </a:ext>
          </a:extLst>
        </xdr:cNvPr>
        <xdr:cNvSpPr/>
      </xdr:nvSpPr>
      <xdr:spPr>
        <a:xfrm>
          <a:off x="2806065" y="3632835"/>
          <a:ext cx="981075" cy="259080"/>
        </a:xfrm>
        <a:prstGeom prst="rect">
          <a:avLst/>
        </a:prstGeom>
        <a:solidFill>
          <a:srgbClr val="FFFF00"/>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lang="en-GB" sz="1100">
              <a:solidFill>
                <a:schemeClr val="tx1">
                  <a:lumMod val="85000"/>
                  <a:lumOff val="15000"/>
                </a:schemeClr>
              </a:solidFill>
              <a:latin typeface="Arial Nova" panose="020B0504020202020204" pitchFamily="34" charset="0"/>
            </a:rPr>
            <a:t>yellow</a:t>
          </a:r>
          <a:r>
            <a:rPr lang="en-GB" sz="1100" baseline="0">
              <a:solidFill>
                <a:schemeClr val="tx1">
                  <a:lumMod val="85000"/>
                  <a:lumOff val="15000"/>
                </a:schemeClr>
              </a:solidFill>
              <a:latin typeface="Arial Nova" panose="020B0504020202020204" pitchFamily="34" charset="0"/>
            </a:rPr>
            <a:t> boxes</a:t>
          </a:r>
          <a:endParaRPr lang="en-GB" sz="1100">
            <a:solidFill>
              <a:schemeClr val="tx1">
                <a:lumMod val="85000"/>
                <a:lumOff val="15000"/>
              </a:schemeClr>
            </a:solidFill>
            <a:latin typeface="Arial Nova" panose="020B0504020202020204" pitchFamily="34" charset="0"/>
          </a:endParaRPr>
        </a:p>
      </xdr:txBody>
    </xdr:sp>
    <xdr:clientData/>
  </xdr:twoCellAnchor>
  <xdr:twoCellAnchor editAs="oneCell">
    <xdr:from>
      <xdr:col>1</xdr:col>
      <xdr:colOff>76200</xdr:colOff>
      <xdr:row>0</xdr:row>
      <xdr:rowOff>0</xdr:rowOff>
    </xdr:from>
    <xdr:to>
      <xdr:col>10</xdr:col>
      <xdr:colOff>258699</xdr:colOff>
      <xdr:row>7</xdr:row>
      <xdr:rowOff>38100</xdr:rowOff>
    </xdr:to>
    <xdr:pic>
      <xdr:nvPicPr>
        <xdr:cNvPr id="4" name="Picture 3">
          <a:extLst>
            <a:ext uri="{FF2B5EF4-FFF2-40B4-BE49-F238E27FC236}">
              <a16:creationId xmlns:a16="http://schemas.microsoft.com/office/drawing/2014/main" id="{E834A757-35CE-471C-B8E6-91D9A52981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04800" y="0"/>
          <a:ext cx="5754624" cy="13716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596900</xdr:colOff>
      <xdr:row>1</xdr:row>
      <xdr:rowOff>6350</xdr:rowOff>
    </xdr:from>
    <xdr:to>
      <xdr:col>12</xdr:col>
      <xdr:colOff>292100</xdr:colOff>
      <xdr:row>15</xdr:row>
      <xdr:rowOff>171450</xdr:rowOff>
    </xdr:to>
    <xdr:graphicFrame macro="">
      <xdr:nvGraphicFramePr>
        <xdr:cNvPr id="2" name="Chart 1">
          <a:extLst>
            <a:ext uri="{FF2B5EF4-FFF2-40B4-BE49-F238E27FC236}">
              <a16:creationId xmlns:a16="http://schemas.microsoft.com/office/drawing/2014/main" id="{A148C1A7-B624-4A81-B854-862E6DF31B8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180973</xdr:colOff>
      <xdr:row>16</xdr:row>
      <xdr:rowOff>133349</xdr:rowOff>
    </xdr:from>
    <xdr:to>
      <xdr:col>15</xdr:col>
      <xdr:colOff>200024</xdr:colOff>
      <xdr:row>46</xdr:row>
      <xdr:rowOff>57149</xdr:rowOff>
    </xdr:to>
    <xdr:sp macro="" textlink="">
      <xdr:nvSpPr>
        <xdr:cNvPr id="3" name="TextBox 2">
          <a:hlinkClick xmlns:r="http://schemas.openxmlformats.org/officeDocument/2006/relationships" r:id="rId2"/>
          <a:extLst>
            <a:ext uri="{FF2B5EF4-FFF2-40B4-BE49-F238E27FC236}">
              <a16:creationId xmlns:a16="http://schemas.microsoft.com/office/drawing/2014/main" id="{134A0215-79C9-450C-8ECC-32D0C1E53860}"/>
            </a:ext>
          </a:extLst>
        </xdr:cNvPr>
        <xdr:cNvSpPr txBox="1"/>
      </xdr:nvSpPr>
      <xdr:spPr>
        <a:xfrm>
          <a:off x="180973" y="3028949"/>
          <a:ext cx="9734551" cy="5438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baseline="0">
              <a:latin typeface="Arial Nova" panose="020B0504020202020204" pitchFamily="34" charset="0"/>
            </a:rPr>
            <a:t>Next steps:</a:t>
          </a:r>
        </a:p>
        <a:p>
          <a:r>
            <a:rPr lang="en-GB" sz="1300" baseline="0">
              <a:latin typeface="Arial Nova" panose="020B0504020202020204" pitchFamily="34" charset="0"/>
            </a:rPr>
            <a:t>Which of the emissions is the largest?  The quick wins are likely to be there.</a:t>
          </a:r>
        </a:p>
        <a:p>
          <a:endParaRPr lang="en-GB" sz="1300" baseline="0">
            <a:latin typeface="Arial Nova" panose="020B0504020202020204" pitchFamily="34" charset="0"/>
          </a:endParaRPr>
        </a:p>
        <a:p>
          <a:r>
            <a:rPr lang="en-GB" sz="1300" baseline="0">
              <a:latin typeface="Arial Nova" panose="020B0504020202020204" pitchFamily="34" charset="0"/>
            </a:rPr>
            <a:t>There are probably a good number of efficiency savings that you can make to all of them (insulation, LED-lighting, eco-driving etc.).  To reduce emissions from heating and transport you should consider switching to a fuel which can be generated renewably (electricity, biomass, hydrogen).</a:t>
          </a:r>
        </a:p>
        <a:p>
          <a:endParaRPr lang="en-GB" sz="1300" baseline="0">
            <a:latin typeface="Arial Nova" panose="020B0504020202020204" pitchFamily="34" charset="0"/>
          </a:endParaRPr>
        </a:p>
        <a:p>
          <a:r>
            <a:rPr lang="en-GB" sz="1300" baseline="0">
              <a:latin typeface="Arial Nova" panose="020B0504020202020204" pitchFamily="34" charset="0"/>
            </a:rPr>
            <a:t>	</a:t>
          </a:r>
          <a:r>
            <a:rPr lang="en-GB" sz="1300" b="0" baseline="0">
              <a:latin typeface="Arial Nova" panose="020B0504020202020204" pitchFamily="34" charset="0"/>
            </a:rPr>
            <a:t>- If you are </a:t>
          </a:r>
          <a:r>
            <a:rPr lang="en-GB" sz="1300" b="1" baseline="0">
              <a:latin typeface="Arial Nova" panose="020B0504020202020204" pitchFamily="34" charset="0"/>
            </a:rPr>
            <a:t>off the gas grid</a:t>
          </a:r>
          <a:r>
            <a:rPr lang="en-GB" sz="1300" baseline="0">
              <a:latin typeface="Arial Nova" panose="020B0504020202020204" pitchFamily="34" charset="0"/>
            </a:rPr>
            <a:t>, the renewable choices for heating are biomass or electricity (generated from a renewable 	  source).</a:t>
          </a:r>
        </a:p>
        <a:p>
          <a:r>
            <a:rPr lang="en-GB" sz="1300" baseline="0">
              <a:latin typeface="Arial Nova" panose="020B0504020202020204" pitchFamily="34" charset="0"/>
            </a:rPr>
            <a:t>	- </a:t>
          </a:r>
          <a:r>
            <a:rPr lang="en-GB" sz="1300" b="0" baseline="0">
              <a:latin typeface="Arial Nova" panose="020B0504020202020204" pitchFamily="34" charset="0"/>
            </a:rPr>
            <a:t>If you are </a:t>
          </a:r>
          <a:r>
            <a:rPr lang="en-GB" sz="1300" b="1" baseline="0">
              <a:latin typeface="Arial Nova" panose="020B0504020202020204" pitchFamily="34" charset="0"/>
            </a:rPr>
            <a:t>on the gas grid</a:t>
          </a:r>
          <a:r>
            <a:rPr lang="en-GB" sz="1300" baseline="0">
              <a:latin typeface="Arial Nova" panose="020B0504020202020204" pitchFamily="34" charset="0"/>
            </a:rPr>
            <a:t>, you have the same choices, but there is also the possibility that in the future the UK 		government could come up with a plan for using hydrogen in the gas grid.</a:t>
          </a:r>
        </a:p>
        <a:p>
          <a:endParaRPr lang="en-GB" sz="1300" baseline="0">
            <a:latin typeface="Arial Nova" panose="020B0504020202020204" pitchFamily="34" charset="0"/>
          </a:endParaRPr>
        </a:p>
        <a:p>
          <a:r>
            <a:rPr lang="en-GB" sz="1300" baseline="0">
              <a:latin typeface="Arial Nova" panose="020B0504020202020204" pitchFamily="34" charset="0"/>
            </a:rPr>
            <a:t>To reduce emissions from transport you will need to reduce miles travelled and convert to an alternatie fuel source. Currently the only choice for small &amp; medium vehicles (i.e. cars &amp; vans) is electric.  Larger vehicles may need to be hydrogen, when it is ready.</a:t>
          </a:r>
        </a:p>
        <a:p>
          <a:endParaRPr lang="en-GB" sz="1300" baseline="0">
            <a:latin typeface="Arial Nova" panose="020B0504020202020204" pitchFamily="34" charset="0"/>
          </a:endParaRPr>
        </a:p>
        <a:p>
          <a:r>
            <a:rPr lang="en-GB" sz="1300" baseline="0">
              <a:latin typeface="Arial Nova" panose="020B0504020202020204" pitchFamily="34" charset="0"/>
            </a:rPr>
            <a:t>Once all these measures are taken, there will still be a residual footprint.  This will be made up of the emissions associated with generating the electricity and hydrogen.</a:t>
          </a:r>
        </a:p>
        <a:p>
          <a:endParaRPr lang="en-GB" sz="1300" baseline="0">
            <a:latin typeface="Arial Nova" panose="020B0504020202020204" pitchFamily="34" charset="0"/>
          </a:endParaRPr>
        </a:p>
        <a:p>
          <a:r>
            <a:rPr lang="en-GB" sz="1300" baseline="0">
              <a:latin typeface="Arial Nova" panose="020B0504020202020204" pitchFamily="34" charset="0"/>
            </a:rPr>
            <a:t>The carbon intensity of the UK's electricity grid is dropping, but it is unlikely it will reach zero before 2040.  So, if you are aiming for your organisation to become zero-carbon you will need to install enough renewable energy generation capacity to generate as much electricity as you use across a year. </a:t>
          </a:r>
        </a:p>
        <a:p>
          <a:endParaRPr lang="en-GB" sz="1300" baseline="0">
            <a:latin typeface="Arial Nova" panose="020B0504020202020204" pitchFamily="34" charset="0"/>
          </a:endParaRPr>
        </a:p>
        <a:p>
          <a:r>
            <a:rPr lang="en-GB" sz="1300" baseline="0">
              <a:latin typeface="Arial Nova" panose="020B0504020202020204" pitchFamily="34" charset="0"/>
            </a:rPr>
            <a:t>See our </a:t>
          </a:r>
          <a:r>
            <a:rPr lang="en-GB" sz="1300" baseline="0">
              <a:solidFill>
                <a:srgbClr val="0070C0"/>
              </a:solidFill>
              <a:latin typeface="Arial Nova" panose="020B0504020202020204" pitchFamily="34" charset="0"/>
            </a:rPr>
            <a:t>Guide to Reducing Emissions</a:t>
          </a:r>
          <a:r>
            <a:rPr lang="en-GB" sz="1300" baseline="0">
              <a:latin typeface="Arial Nova" panose="020B0504020202020204" pitchFamily="34" charset="0"/>
            </a:rPr>
            <a:t> for more information on the steps you can take to reduce your emissions.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171450</xdr:colOff>
      <xdr:row>0</xdr:row>
      <xdr:rowOff>200025</xdr:rowOff>
    </xdr:from>
    <xdr:to>
      <xdr:col>16</xdr:col>
      <xdr:colOff>190500</xdr:colOff>
      <xdr:row>9</xdr:row>
      <xdr:rowOff>533400</xdr:rowOff>
    </xdr:to>
    <xdr:sp macro="" textlink="">
      <xdr:nvSpPr>
        <xdr:cNvPr id="2" name="TextBox 1">
          <a:extLst>
            <a:ext uri="{FF2B5EF4-FFF2-40B4-BE49-F238E27FC236}">
              <a16:creationId xmlns:a16="http://schemas.microsoft.com/office/drawing/2014/main" id="{BF8866A1-473B-4B2C-8EF1-229EBE02C035}"/>
            </a:ext>
          </a:extLst>
        </xdr:cNvPr>
        <xdr:cNvSpPr txBox="1"/>
      </xdr:nvSpPr>
      <xdr:spPr>
        <a:xfrm>
          <a:off x="171450" y="200025"/>
          <a:ext cx="8648700" cy="2066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Add</a:t>
          </a:r>
          <a:r>
            <a:rPr lang="en-GB" sz="1200" baseline="0">
              <a:latin typeface="Arial Nova" panose="020B0504020202020204" pitchFamily="34" charset="0"/>
              <a:cs typeface="Arial" panose="020B0604020202020204" pitchFamily="34" charset="0"/>
            </a:rPr>
            <a:t> up a year's worth of electricity bills from all of your buildings and enter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kWh figure (usually on your bills), use it.</a:t>
          </a:r>
        </a:p>
        <a:p>
          <a:r>
            <a:rPr lang="en-GB" sz="1200" baseline="0">
              <a:latin typeface="Arial Nova" panose="020B0504020202020204" pitchFamily="34" charset="0"/>
              <a:cs typeface="Arial" panose="020B0604020202020204" pitchFamily="34" charset="0"/>
            </a:rPr>
            <a:t>If not, just fill in the total cost and unit price.</a:t>
          </a:r>
        </a:p>
        <a:p>
          <a:r>
            <a:rPr lang="en-GB" sz="1200" baseline="0">
              <a:latin typeface="Arial Nova" panose="020B0504020202020204" pitchFamily="34" charset="0"/>
              <a:cs typeface="Arial" panose="020B0604020202020204" pitchFamily="34" charset="0"/>
            </a:rPr>
            <a:t>If you do not have any of the above details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kWh info for one building and only costs for another, then fill in both sections with the information you have.</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152400</xdr:colOff>
      <xdr:row>1</xdr:row>
      <xdr:rowOff>9526</xdr:rowOff>
    </xdr:from>
    <xdr:to>
      <xdr:col>16</xdr:col>
      <xdr:colOff>447675</xdr:colOff>
      <xdr:row>11</xdr:row>
      <xdr:rowOff>428626</xdr:rowOff>
    </xdr:to>
    <xdr:sp macro="" textlink="">
      <xdr:nvSpPr>
        <xdr:cNvPr id="2" name="TextBox 1">
          <a:extLst>
            <a:ext uri="{FF2B5EF4-FFF2-40B4-BE49-F238E27FC236}">
              <a16:creationId xmlns:a16="http://schemas.microsoft.com/office/drawing/2014/main" id="{88B16CD9-C4E3-4F45-946D-16D7C7B804BA}"/>
            </a:ext>
          </a:extLst>
        </xdr:cNvPr>
        <xdr:cNvSpPr txBox="1"/>
      </xdr:nvSpPr>
      <xdr:spPr>
        <a:xfrm>
          <a:off x="152400" y="200026"/>
          <a:ext cx="9477375" cy="2324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mains gas, add up a year's worth of gas bills from all of your buildings and enter</a:t>
          </a:r>
          <a:r>
            <a:rPr lang="en-GB" sz="1200" baseline="0">
              <a:latin typeface="Arial Nova" panose="020B0504020202020204" pitchFamily="34" charset="0"/>
              <a:cs typeface="Arial" panose="020B0604020202020204" pitchFamily="34" charset="0"/>
            </a:rPr>
            <a:t> them in the appropriate box below.</a:t>
          </a:r>
        </a:p>
        <a:p>
          <a:r>
            <a:rPr lang="en-GB" sz="1200" baseline="0">
              <a:latin typeface="Arial Nova" panose="020B0504020202020204" pitchFamily="34" charset="0"/>
              <a:cs typeface="Arial" panose="020B0604020202020204" pitchFamily="34" charset="0"/>
            </a:rPr>
            <a:t>If you use LPG don't fill in this sheet, skip to the next one.</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kWh figure (can usually be found on your bills), use it.</a:t>
          </a:r>
        </a:p>
        <a:p>
          <a:r>
            <a:rPr lang="en-GB" sz="1200" baseline="0">
              <a:latin typeface="Arial Nova" panose="020B0504020202020204" pitchFamily="34" charset="0"/>
              <a:cs typeface="Arial" panose="020B0604020202020204" pitchFamily="34" charset="0"/>
            </a:rPr>
            <a:t>If not, just fill in the total m3 figure (usually on your bills).</a:t>
          </a:r>
        </a:p>
        <a:p>
          <a:r>
            <a:rPr lang="en-GB" sz="1200" baseline="0">
              <a:latin typeface="Arial Nova" panose="020B0504020202020204" pitchFamily="34" charset="0"/>
              <a:cs typeface="Arial" panose="020B0604020202020204" pitchFamily="34" charset="0"/>
            </a:rPr>
            <a:t>If you do not have either of the above information then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kWh info for one building and only m3 or money for another, then fill in both sections with the information you have.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209550</xdr:colOff>
      <xdr:row>1</xdr:row>
      <xdr:rowOff>0</xdr:rowOff>
    </xdr:from>
    <xdr:to>
      <xdr:col>16</xdr:col>
      <xdr:colOff>247650</xdr:colOff>
      <xdr:row>9</xdr:row>
      <xdr:rowOff>47625</xdr:rowOff>
    </xdr:to>
    <xdr:sp macro="" textlink="">
      <xdr:nvSpPr>
        <xdr:cNvPr id="2" name="TextBox 1">
          <a:extLst>
            <a:ext uri="{FF2B5EF4-FFF2-40B4-BE49-F238E27FC236}">
              <a16:creationId xmlns:a16="http://schemas.microsoft.com/office/drawing/2014/main" id="{46F9B157-4FF2-403E-B81D-4D0F793FE410}"/>
            </a:ext>
          </a:extLst>
        </xdr:cNvPr>
        <xdr:cNvSpPr txBox="1"/>
      </xdr:nvSpPr>
      <xdr:spPr>
        <a:xfrm>
          <a:off x="209550" y="190500"/>
          <a:ext cx="8505825"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LPG, add up a year's worth of bills from all of your buildings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litres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litres info for one building and costs for another, then fill in both sections with the information you have.</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180975</xdr:colOff>
      <xdr:row>1</xdr:row>
      <xdr:rowOff>9526</xdr:rowOff>
    </xdr:from>
    <xdr:to>
      <xdr:col>15</xdr:col>
      <xdr:colOff>323850</xdr:colOff>
      <xdr:row>9</xdr:row>
      <xdr:rowOff>638176</xdr:rowOff>
    </xdr:to>
    <xdr:sp macro="" textlink="">
      <xdr:nvSpPr>
        <xdr:cNvPr id="2" name="TextBox 1">
          <a:extLst>
            <a:ext uri="{FF2B5EF4-FFF2-40B4-BE49-F238E27FC236}">
              <a16:creationId xmlns:a16="http://schemas.microsoft.com/office/drawing/2014/main" id="{25BB8DAA-5512-444B-A655-60741C55281C}"/>
            </a:ext>
          </a:extLst>
        </xdr:cNvPr>
        <xdr:cNvSpPr txBox="1"/>
      </xdr:nvSpPr>
      <xdr:spPr>
        <a:xfrm>
          <a:off x="180975" y="200026"/>
          <a:ext cx="7915275" cy="2152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heating oil or kerosene</a:t>
          </a:r>
          <a:r>
            <a:rPr lang="en-GB" sz="1200" baseline="0">
              <a:latin typeface="Arial Nova" panose="020B0504020202020204" pitchFamily="34" charset="0"/>
              <a:cs typeface="Arial" panose="020B0604020202020204" pitchFamily="34" charset="0"/>
            </a:rPr>
            <a:t> for heating</a:t>
          </a:r>
          <a:r>
            <a:rPr lang="en-GB" sz="1200">
              <a:latin typeface="Arial Nova" panose="020B0504020202020204" pitchFamily="34" charset="0"/>
              <a:cs typeface="Arial" panose="020B0604020202020204" pitchFamily="34" charset="0"/>
            </a:rPr>
            <a:t>, add up a year's worth of gas bills from all of your buildings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litres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litres info for one building and only costs for another, then fill in both sections with the information you have.</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171450</xdr:colOff>
      <xdr:row>1</xdr:row>
      <xdr:rowOff>38100</xdr:rowOff>
    </xdr:from>
    <xdr:to>
      <xdr:col>16</xdr:col>
      <xdr:colOff>200025</xdr:colOff>
      <xdr:row>8</xdr:row>
      <xdr:rowOff>590550</xdr:rowOff>
    </xdr:to>
    <xdr:sp macro="" textlink="">
      <xdr:nvSpPr>
        <xdr:cNvPr id="2" name="TextBox 1">
          <a:extLst>
            <a:ext uri="{FF2B5EF4-FFF2-40B4-BE49-F238E27FC236}">
              <a16:creationId xmlns:a16="http://schemas.microsoft.com/office/drawing/2014/main" id="{320457C1-0C5F-42E8-93E5-9774738EAE7C}"/>
            </a:ext>
          </a:extLst>
        </xdr:cNvPr>
        <xdr:cNvSpPr txBox="1"/>
      </xdr:nvSpPr>
      <xdr:spPr>
        <a:xfrm>
          <a:off x="171450" y="228600"/>
          <a:ext cx="8515350" cy="1885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petrol for vehicles or equipment (lawn</a:t>
          </a:r>
          <a:r>
            <a:rPr lang="en-GB" sz="1200" baseline="0">
              <a:latin typeface="Arial Nova" panose="020B0504020202020204" pitchFamily="34" charset="0"/>
              <a:cs typeface="Arial" panose="020B0604020202020204" pitchFamily="34" charset="0"/>
            </a:rPr>
            <a:t> mowers, strimmers, etc.)</a:t>
          </a:r>
          <a:r>
            <a:rPr lang="en-GB" sz="1200">
              <a:latin typeface="Arial Nova" panose="020B0504020202020204" pitchFamily="34" charset="0"/>
              <a:cs typeface="Arial" panose="020B0604020202020204" pitchFamily="34" charset="0"/>
            </a:rPr>
            <a:t>, add up a year's worth of bills from all of your</a:t>
          </a:r>
          <a:r>
            <a:rPr lang="en-GB" sz="1200" baseline="0">
              <a:latin typeface="Arial Nova" panose="020B0504020202020204" pitchFamily="34" charset="0"/>
              <a:cs typeface="Arial" panose="020B0604020202020204" pitchFamily="34" charset="0"/>
            </a:rPr>
            <a:t> use</a:t>
          </a:r>
          <a:r>
            <a:rPr lang="en-GB" sz="1200">
              <a:latin typeface="Arial Nova" panose="020B0504020202020204" pitchFamily="34" charset="0"/>
              <a:cs typeface="Arial" panose="020B0604020202020204" pitchFamily="34" charset="0"/>
            </a:rPr>
            <a:t>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litres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litres info for one of your uses and only costs for another, then fill in both sections with the information you have.</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171450</xdr:colOff>
      <xdr:row>1</xdr:row>
      <xdr:rowOff>28575</xdr:rowOff>
    </xdr:from>
    <xdr:to>
      <xdr:col>16</xdr:col>
      <xdr:colOff>152400</xdr:colOff>
      <xdr:row>9</xdr:row>
      <xdr:rowOff>600075</xdr:rowOff>
    </xdr:to>
    <xdr:sp macro="" textlink="">
      <xdr:nvSpPr>
        <xdr:cNvPr id="2" name="TextBox 1">
          <a:extLst>
            <a:ext uri="{FF2B5EF4-FFF2-40B4-BE49-F238E27FC236}">
              <a16:creationId xmlns:a16="http://schemas.microsoft.com/office/drawing/2014/main" id="{4902F152-627D-42E8-BED7-FAA3BA63ACE2}"/>
            </a:ext>
          </a:extLst>
        </xdr:cNvPr>
        <xdr:cNvSpPr txBox="1"/>
      </xdr:nvSpPr>
      <xdr:spPr>
        <a:xfrm>
          <a:off x="171450" y="219075"/>
          <a:ext cx="8572500" cy="2095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If you use diesel for vehicles, add up a year's worth of bills from all of your uses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litres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litres info for one of your uses and only costs for another, then fill in both sections with the information you have.</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238125</xdr:colOff>
      <xdr:row>0</xdr:row>
      <xdr:rowOff>161925</xdr:rowOff>
    </xdr:from>
    <xdr:to>
      <xdr:col>16</xdr:col>
      <xdr:colOff>209550</xdr:colOff>
      <xdr:row>8</xdr:row>
      <xdr:rowOff>361950</xdr:rowOff>
    </xdr:to>
    <xdr:sp macro="" textlink="">
      <xdr:nvSpPr>
        <xdr:cNvPr id="2" name="TextBox 1">
          <a:extLst>
            <a:ext uri="{FF2B5EF4-FFF2-40B4-BE49-F238E27FC236}">
              <a16:creationId xmlns:a16="http://schemas.microsoft.com/office/drawing/2014/main" id="{36640F06-D043-43CD-A97D-8FA70B493862}"/>
            </a:ext>
          </a:extLst>
        </xdr:cNvPr>
        <xdr:cNvSpPr txBox="1"/>
      </xdr:nvSpPr>
      <xdr:spPr>
        <a:xfrm>
          <a:off x="238125" y="161925"/>
          <a:ext cx="9410700" cy="1724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a:latin typeface="Arial Nova" panose="020B0504020202020204" pitchFamily="34" charset="0"/>
              <a:cs typeface="Arial" panose="020B0604020202020204" pitchFamily="34" charset="0"/>
            </a:rPr>
            <a:t>Add up a year's worth of water bills from all of your buildings and enter</a:t>
          </a:r>
          <a:r>
            <a:rPr lang="en-GB" sz="1200" baseline="0">
              <a:latin typeface="Arial Nova" panose="020B0504020202020204" pitchFamily="34" charset="0"/>
              <a:cs typeface="Arial" panose="020B0604020202020204" pitchFamily="34" charset="0"/>
            </a:rPr>
            <a:t> them in the appropriate box below.</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a m3 figure (can usually be found on your bills), use it.</a:t>
          </a:r>
        </a:p>
        <a:p>
          <a:r>
            <a:rPr lang="en-GB" sz="1200" baseline="0">
              <a:latin typeface="Arial Nova" panose="020B0504020202020204" pitchFamily="34" charset="0"/>
              <a:cs typeface="Arial" panose="020B0604020202020204" pitchFamily="34" charset="0"/>
            </a:rPr>
            <a:t>If not, just fill in the total cost and unit price - if you do not have this then just fill in the total bill.</a:t>
          </a:r>
        </a:p>
        <a:p>
          <a:endParaRPr lang="en-GB" sz="1200" baseline="0">
            <a:latin typeface="Arial Nova" panose="020B0504020202020204" pitchFamily="34" charset="0"/>
            <a:cs typeface="Arial" panose="020B0604020202020204" pitchFamily="34" charset="0"/>
          </a:endParaRPr>
        </a:p>
        <a:p>
          <a:r>
            <a:rPr lang="en-GB" sz="1200" baseline="0">
              <a:latin typeface="Arial Nova" panose="020B0504020202020204" pitchFamily="34" charset="0"/>
              <a:cs typeface="Arial" panose="020B0604020202020204" pitchFamily="34" charset="0"/>
            </a:rPr>
            <a:t>If you have m3 info for one building and only costs for another, then fill in both sections with the information you have.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180975</xdr:colOff>
      <xdr:row>0</xdr:row>
      <xdr:rowOff>161925</xdr:rowOff>
    </xdr:from>
    <xdr:to>
      <xdr:col>16</xdr:col>
      <xdr:colOff>0</xdr:colOff>
      <xdr:row>3</xdr:row>
      <xdr:rowOff>38100</xdr:rowOff>
    </xdr:to>
    <xdr:sp macro="" textlink="">
      <xdr:nvSpPr>
        <xdr:cNvPr id="2" name="TextBox 1">
          <a:extLst>
            <a:ext uri="{FF2B5EF4-FFF2-40B4-BE49-F238E27FC236}">
              <a16:creationId xmlns:a16="http://schemas.microsoft.com/office/drawing/2014/main" id="{361D2019-F9CE-4161-837B-F2A5F1D8A3DA}"/>
            </a:ext>
          </a:extLst>
        </xdr:cNvPr>
        <xdr:cNvSpPr txBox="1"/>
      </xdr:nvSpPr>
      <xdr:spPr>
        <a:xfrm>
          <a:off x="180975" y="161925"/>
          <a:ext cx="9410700" cy="1076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600" b="1">
              <a:latin typeface="Arial Nova" panose="020B0504020202020204" pitchFamily="34" charset="0"/>
              <a:cs typeface="Arial" panose="020B0604020202020204" pitchFamily="34" charset="0"/>
            </a:rPr>
            <a:t>Instructions:</a:t>
          </a:r>
        </a:p>
        <a:p>
          <a:r>
            <a:rPr lang="en-GB" sz="1200" baseline="0">
              <a:latin typeface="Arial Nova" panose="020B0504020202020204" pitchFamily="34" charset="0"/>
              <a:cs typeface="Arial" panose="020B0604020202020204" pitchFamily="34" charset="0"/>
            </a:rPr>
            <a:t>This sheet may involve a bit of guesswork.</a:t>
          </a:r>
        </a:p>
        <a:p>
          <a:r>
            <a:rPr lang="en-GB" sz="1200" baseline="0">
              <a:latin typeface="Arial Nova" panose="020B0504020202020204" pitchFamily="34" charset="0"/>
              <a:cs typeface="Arial" panose="020B0604020202020204" pitchFamily="34" charset="0"/>
            </a:rPr>
            <a:t>If you have waste contracts which include tonnages, use those.  If not, have a guess at the number of times you fill your bins and the size of the bins.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C6"/>
  <sheetViews>
    <sheetView showGridLines="0" showRowColHeaders="0" tabSelected="1" zoomScaleNormal="100" workbookViewId="0">
      <selection activeCell="C2" sqref="C2"/>
    </sheetView>
  </sheetViews>
  <sheetFormatPr defaultRowHeight="14.45"/>
  <cols>
    <col min="1" max="1" width="3.42578125" customWidth="1"/>
    <col min="3" max="3" width="10.42578125" bestFit="1" customWidth="1"/>
  </cols>
  <sheetData>
    <row r="3" spans="1:3">
      <c r="C3" s="2"/>
    </row>
    <row r="6" spans="1:3">
      <c r="A6" s="1"/>
    </row>
  </sheetData>
  <pageMargins left="0.7" right="0.7" top="0.75" bottom="0.75"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DEC16-9590-4E41-9D96-048064E49983}">
  <dimension ref="B1:D37"/>
  <sheetViews>
    <sheetView showGridLines="0" showRowColHeaders="0" topLeftCell="A13" zoomScaleNormal="100" zoomScaleSheetLayoutView="100" workbookViewId="0">
      <selection activeCell="S37" sqref="S37"/>
    </sheetView>
  </sheetViews>
  <sheetFormatPr defaultRowHeight="14.45"/>
  <cols>
    <col min="1" max="1" width="3.42578125" customWidth="1"/>
    <col min="2" max="2" width="11.85546875" customWidth="1"/>
    <col min="3" max="3" width="14.85546875" customWidth="1"/>
    <col min="4" max="4" width="15" customWidth="1"/>
  </cols>
  <sheetData>
    <row r="1" spans="2:4" s="3" customFormat="1" ht="14.1">
      <c r="B1" s="26"/>
      <c r="C1" s="26"/>
      <c r="D1" s="26"/>
    </row>
    <row r="2" spans="2:4" s="3" customFormat="1" ht="14.1">
      <c r="B2" s="17" t="s">
        <v>97</v>
      </c>
      <c r="C2" s="28" t="s">
        <v>98</v>
      </c>
      <c r="D2" s="28" t="s">
        <v>99</v>
      </c>
    </row>
    <row r="3" spans="2:4" s="3" customFormat="1" ht="14.1">
      <c r="B3" s="18"/>
      <c r="C3" s="19" t="s">
        <v>100</v>
      </c>
      <c r="D3" s="20"/>
    </row>
    <row r="4" spans="2:4" s="3" customFormat="1" ht="14.1">
      <c r="B4" s="27" t="s">
        <v>101</v>
      </c>
      <c r="C4" s="21">
        <f>Electricity!I27</f>
        <v>0</v>
      </c>
      <c r="D4" s="22" t="e">
        <f>C4/$C$13</f>
        <v>#DIV/0!</v>
      </c>
    </row>
    <row r="5" spans="2:4" s="3" customFormat="1" ht="14.1">
      <c r="B5" s="27" t="s">
        <v>102</v>
      </c>
      <c r="C5" s="23">
        <f>MainsGas!I33</f>
        <v>0</v>
      </c>
      <c r="D5" s="22" t="e">
        <f t="shared" ref="D5:D11" si="0">C5/$C$13</f>
        <v>#DIV/0!</v>
      </c>
    </row>
    <row r="6" spans="2:4" s="3" customFormat="1" ht="14.1">
      <c r="B6" s="27" t="s">
        <v>103</v>
      </c>
      <c r="C6" s="23">
        <f>LPG!I28</f>
        <v>0</v>
      </c>
      <c r="D6" s="22" t="e">
        <f t="shared" si="0"/>
        <v>#DIV/0!</v>
      </c>
    </row>
    <row r="7" spans="2:4" s="3" customFormat="1" ht="14.1">
      <c r="B7" s="27" t="s">
        <v>104</v>
      </c>
      <c r="C7" s="23">
        <f>Oil!I28</f>
        <v>0</v>
      </c>
      <c r="D7" s="22" t="e">
        <f t="shared" si="0"/>
        <v>#DIV/0!</v>
      </c>
    </row>
    <row r="8" spans="2:4" s="3" customFormat="1" ht="14.1">
      <c r="B8" s="27" t="s">
        <v>105</v>
      </c>
      <c r="C8" s="23">
        <f>Petrol!I27</f>
        <v>0</v>
      </c>
      <c r="D8" s="22" t="e">
        <f t="shared" si="0"/>
        <v>#DIV/0!</v>
      </c>
    </row>
    <row r="9" spans="2:4" s="3" customFormat="1" ht="14.1">
      <c r="B9" s="27" t="s">
        <v>106</v>
      </c>
      <c r="C9" s="23">
        <f>Diesel!I28</f>
        <v>0</v>
      </c>
      <c r="D9" s="22" t="e">
        <f t="shared" si="0"/>
        <v>#DIV/0!</v>
      </c>
    </row>
    <row r="10" spans="2:4" s="3" customFormat="1" ht="14.1">
      <c r="B10" s="27" t="s">
        <v>107</v>
      </c>
      <c r="C10" s="23">
        <f>Water!I27</f>
        <v>0</v>
      </c>
      <c r="D10" s="22" t="e">
        <f t="shared" si="0"/>
        <v>#DIV/0!</v>
      </c>
    </row>
    <row r="11" spans="2:4" s="3" customFormat="1" ht="14.1">
      <c r="B11" s="27" t="s">
        <v>108</v>
      </c>
      <c r="C11" s="23">
        <f>Waste!E61</f>
        <v>0</v>
      </c>
      <c r="D11" s="22" t="e">
        <f t="shared" si="0"/>
        <v>#DIV/0!</v>
      </c>
    </row>
    <row r="12" spans="2:4" s="3" customFormat="1" ht="14.1">
      <c r="B12" s="26"/>
      <c r="C12" s="24"/>
      <c r="D12" s="26"/>
    </row>
    <row r="13" spans="2:4" s="3" customFormat="1" ht="14.1">
      <c r="B13" s="28" t="s">
        <v>109</v>
      </c>
      <c r="C13" s="25">
        <f>SUM(C4:C11)</f>
        <v>0</v>
      </c>
      <c r="D13" s="28" t="s">
        <v>18</v>
      </c>
    </row>
    <row r="14" spans="2:4" s="3" customFormat="1" ht="14.1">
      <c r="B14" s="26"/>
      <c r="C14" s="26"/>
      <c r="D14" s="26"/>
    </row>
    <row r="15" spans="2:4" s="3" customFormat="1" ht="14.1">
      <c r="B15" s="26"/>
      <c r="C15" s="26"/>
      <c r="D15" s="26"/>
    </row>
    <row r="16" spans="2:4" s="3" customFormat="1" ht="14.1">
      <c r="B16" s="26"/>
      <c r="C16" s="26"/>
      <c r="D16" s="26"/>
    </row>
    <row r="17" s="3" customFormat="1" ht="14.1"/>
    <row r="18" s="3" customFormat="1" ht="14.1"/>
    <row r="19" s="3" customFormat="1" ht="14.1"/>
    <row r="20" s="3" customFormat="1" ht="14.1"/>
    <row r="21" s="3" customFormat="1" ht="14.1"/>
    <row r="22" s="3" customFormat="1" ht="14.1"/>
    <row r="23" s="3" customFormat="1" ht="14.1"/>
    <row r="24" s="3" customFormat="1" ht="14.1"/>
    <row r="25" s="3" customFormat="1" ht="14.1"/>
    <row r="26" s="3" customFormat="1" ht="14.1"/>
    <row r="27" s="3" customFormat="1" ht="14.1"/>
    <row r="28" s="3" customFormat="1" ht="14.1"/>
    <row r="29" s="3" customFormat="1" ht="14.1"/>
    <row r="30" s="3" customFormat="1" ht="14.1"/>
    <row r="31" s="3" customFormat="1" ht="14.1"/>
    <row r="32" s="3" customFormat="1" ht="14.1"/>
    <row r="33" s="3" customFormat="1" ht="14.1"/>
    <row r="34" s="3" customFormat="1" ht="14.1"/>
    <row r="35" s="3" customFormat="1" ht="14.1"/>
    <row r="36" s="3" customFormat="1" ht="14.1"/>
    <row r="37" s="3" customFormat="1" ht="14.1"/>
  </sheetData>
  <pageMargins left="0.7" right="0.7" top="0.75" bottom="0.75" header="0.3" footer="0.3"/>
  <pageSetup paperSize="9" scale="56" orientation="portrait" verticalDpi="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D782B5-15DD-4829-B66E-6D5B0ED715E8}">
  <dimension ref="A1:Q33"/>
  <sheetViews>
    <sheetView showGridLines="0" showRowColHeaders="0" zoomScaleNormal="100" workbookViewId="0">
      <selection activeCell="P14" sqref="P14"/>
    </sheetView>
  </sheetViews>
  <sheetFormatPr defaultColWidth="9.140625" defaultRowHeight="14.45"/>
  <cols>
    <col min="1" max="1" width="3.140625" style="1" customWidth="1"/>
    <col min="2" max="2" width="8.85546875"/>
    <col min="3" max="3" width="14.42578125" customWidth="1"/>
    <col min="4" max="7" width="8.85546875"/>
    <col min="8" max="9" width="9.42578125" bestFit="1" customWidth="1"/>
    <col min="10" max="10" width="8.85546875"/>
    <col min="11" max="11" width="2.85546875" customWidth="1"/>
    <col min="12" max="12" width="2.5703125" customWidth="1"/>
    <col min="13" max="13" width="2.85546875" customWidth="1"/>
    <col min="14" max="15" width="8.85546875"/>
    <col min="16" max="16" width="11.85546875" bestFit="1" customWidth="1"/>
    <col min="17" max="16384" width="9.140625" style="1"/>
  </cols>
  <sheetData>
    <row r="1" spans="1:17" customFormat="1" ht="16.5" customHeight="1">
      <c r="A1" s="1"/>
    </row>
    <row r="10" spans="1:17" ht="42.75" customHeight="1"/>
    <row r="11" spans="1:17" customFormat="1">
      <c r="A11" s="1"/>
      <c r="B11" s="28" t="s">
        <v>0</v>
      </c>
      <c r="C11" s="26"/>
      <c r="D11" s="26"/>
      <c r="E11" s="26"/>
      <c r="F11" s="26"/>
      <c r="G11" s="26"/>
      <c r="H11" s="26"/>
      <c r="I11" s="26"/>
      <c r="J11" s="26"/>
      <c r="K11" s="26"/>
      <c r="L11" s="26"/>
      <c r="M11" s="26"/>
      <c r="N11" s="26"/>
      <c r="O11" s="26"/>
      <c r="P11" s="26"/>
      <c r="Q11" s="26"/>
    </row>
    <row r="12" spans="1:17" customFormat="1">
      <c r="A12" s="1"/>
      <c r="B12" s="29" t="s">
        <v>1</v>
      </c>
      <c r="C12" s="29"/>
      <c r="D12" s="29"/>
      <c r="E12" s="29"/>
      <c r="F12" s="29"/>
      <c r="G12" s="30"/>
      <c r="H12" s="4"/>
      <c r="I12" s="26" t="s">
        <v>2</v>
      </c>
      <c r="J12" s="26"/>
      <c r="K12" s="26"/>
      <c r="L12" s="26"/>
      <c r="M12" s="26"/>
      <c r="N12" s="26"/>
      <c r="O12" s="26"/>
      <c r="P12" s="26"/>
      <c r="Q12" s="26"/>
    </row>
    <row r="13" spans="1:17">
      <c r="B13" s="26"/>
      <c r="C13" s="26"/>
      <c r="D13" s="26"/>
      <c r="E13" s="26"/>
      <c r="F13" s="26"/>
      <c r="G13" s="26"/>
      <c r="H13" s="26"/>
      <c r="I13" s="26"/>
      <c r="J13" s="26"/>
      <c r="K13" s="26"/>
      <c r="L13" s="26"/>
      <c r="M13" s="26"/>
      <c r="N13" s="26"/>
      <c r="O13" s="26"/>
      <c r="P13" s="26"/>
      <c r="Q13" s="28"/>
    </row>
    <row r="14" spans="1:17" customFormat="1">
      <c r="A14" s="1"/>
      <c r="B14" s="31" t="s">
        <v>3</v>
      </c>
      <c r="C14" s="31"/>
      <c r="D14" s="26"/>
      <c r="E14" s="26"/>
      <c r="F14" s="26"/>
      <c r="G14" s="26"/>
      <c r="H14" s="26"/>
      <c r="I14" s="26"/>
      <c r="J14" s="26"/>
      <c r="K14" s="26"/>
      <c r="L14" s="26"/>
      <c r="M14" s="26"/>
      <c r="N14" s="26"/>
      <c r="O14" s="26"/>
      <c r="P14" s="26"/>
      <c r="Q14" s="26"/>
    </row>
    <row r="15" spans="1:17" customFormat="1">
      <c r="A15" s="1"/>
      <c r="B15" s="29" t="s">
        <v>4</v>
      </c>
      <c r="C15" s="29"/>
      <c r="D15" s="29"/>
      <c r="E15" s="29"/>
      <c r="F15" s="29"/>
      <c r="G15" s="30"/>
      <c r="H15" s="5">
        <v>0</v>
      </c>
      <c r="I15" s="26" t="s">
        <v>5</v>
      </c>
      <c r="J15" s="26"/>
      <c r="K15" s="26"/>
      <c r="L15" s="26"/>
      <c r="M15" s="26"/>
      <c r="N15" s="26"/>
      <c r="O15" s="26"/>
      <c r="P15" s="26"/>
      <c r="Q15" s="26"/>
    </row>
    <row r="16" spans="1:17" customFormat="1">
      <c r="A16" s="1"/>
      <c r="B16" s="29" t="s">
        <v>6</v>
      </c>
      <c r="C16" s="29"/>
      <c r="D16" s="29"/>
      <c r="E16" s="29"/>
      <c r="F16" s="29"/>
      <c r="G16" s="30"/>
      <c r="H16" s="4">
        <v>13</v>
      </c>
      <c r="I16" s="26" t="s">
        <v>7</v>
      </c>
      <c r="J16" s="26"/>
      <c r="K16" s="26"/>
      <c r="L16" s="26"/>
      <c r="M16" s="26"/>
      <c r="N16" s="26"/>
      <c r="O16" s="26"/>
      <c r="P16" s="26"/>
      <c r="Q16" s="26"/>
    </row>
    <row r="17" spans="1:17">
      <c r="B17" s="26"/>
      <c r="C17" s="26"/>
      <c r="D17" s="26"/>
      <c r="E17" s="26"/>
      <c r="F17" s="26"/>
      <c r="G17" s="26"/>
      <c r="H17" s="26"/>
      <c r="I17" s="26"/>
      <c r="J17" s="26"/>
      <c r="K17" s="26"/>
      <c r="L17" s="26"/>
      <c r="M17" s="26"/>
      <c r="N17" s="26"/>
      <c r="O17" s="26"/>
      <c r="P17" s="26"/>
      <c r="Q17" s="28"/>
    </row>
    <row r="18" spans="1:17" customFormat="1">
      <c r="A18" s="1"/>
      <c r="B18" s="31" t="s">
        <v>8</v>
      </c>
      <c r="C18" s="31"/>
      <c r="D18" s="26"/>
      <c r="E18" s="26"/>
      <c r="F18" s="26"/>
      <c r="G18" s="26"/>
      <c r="H18" s="26"/>
      <c r="I18" s="26"/>
      <c r="J18" s="26"/>
      <c r="K18" s="26"/>
      <c r="L18" s="26"/>
      <c r="M18" s="26"/>
      <c r="N18" s="26"/>
      <c r="O18" s="26"/>
      <c r="P18" s="26"/>
      <c r="Q18" s="26"/>
    </row>
    <row r="19" spans="1:17" customFormat="1">
      <c r="A19" s="1"/>
      <c r="B19" s="29" t="s">
        <v>9</v>
      </c>
      <c r="C19" s="29"/>
      <c r="D19" s="29"/>
      <c r="E19" s="29"/>
      <c r="F19" s="29"/>
      <c r="G19" s="30"/>
      <c r="H19" s="5">
        <v>0</v>
      </c>
      <c r="I19" s="26" t="s">
        <v>5</v>
      </c>
      <c r="J19" s="26"/>
      <c r="K19" s="26"/>
      <c r="L19" s="26"/>
      <c r="M19" s="26"/>
      <c r="N19" s="26"/>
      <c r="O19" s="26"/>
      <c r="P19" s="26"/>
      <c r="Q19" s="26"/>
    </row>
    <row r="20" spans="1:17">
      <c r="B20" s="26"/>
      <c r="C20" s="26"/>
      <c r="D20" s="26"/>
      <c r="E20" s="26"/>
      <c r="F20" s="26"/>
      <c r="G20" s="26"/>
      <c r="H20" s="26"/>
      <c r="I20" s="26"/>
      <c r="J20" s="26"/>
      <c r="K20" s="26"/>
      <c r="L20" s="26"/>
      <c r="M20" s="26"/>
      <c r="N20" s="26"/>
      <c r="O20" s="26"/>
      <c r="P20" s="26"/>
      <c r="Q20" s="28"/>
    </row>
    <row r="21" spans="1:17" customFormat="1">
      <c r="A21" s="1"/>
      <c r="B21" s="29" t="s">
        <v>10</v>
      </c>
      <c r="C21" s="29"/>
      <c r="D21" s="26"/>
      <c r="E21" s="26"/>
      <c r="F21" s="26"/>
      <c r="G21" s="26"/>
      <c r="H21" s="26"/>
      <c r="I21" s="26"/>
      <c r="J21" s="26"/>
      <c r="K21" s="26"/>
      <c r="L21" s="26"/>
      <c r="M21" s="26"/>
      <c r="N21" s="26"/>
      <c r="O21" s="26"/>
      <c r="P21" s="26"/>
      <c r="Q21" s="26"/>
    </row>
    <row r="22" spans="1:17" customFormat="1">
      <c r="A22" s="1"/>
      <c r="B22" s="26"/>
      <c r="C22" s="26"/>
      <c r="D22" s="26"/>
      <c r="E22" s="26"/>
      <c r="F22" s="26"/>
      <c r="G22" s="26"/>
      <c r="H22" s="26" t="s">
        <v>0</v>
      </c>
      <c r="I22" s="26" t="s">
        <v>11</v>
      </c>
      <c r="J22" s="26"/>
      <c r="K22" s="26"/>
      <c r="L22" s="26"/>
      <c r="M22" s="26"/>
      <c r="N22" s="26"/>
      <c r="O22" s="26"/>
      <c r="P22" s="26"/>
      <c r="Q22" s="26"/>
    </row>
    <row r="23" spans="1:17" customFormat="1">
      <c r="A23" s="1"/>
      <c r="B23" s="26"/>
      <c r="C23" s="26"/>
      <c r="D23" s="26"/>
      <c r="E23" s="26"/>
      <c r="F23" s="26"/>
      <c r="G23" s="26" t="s">
        <v>0</v>
      </c>
      <c r="H23" s="26">
        <f>H12</f>
        <v>0</v>
      </c>
      <c r="I23" s="6">
        <f>H23*$P$27</f>
        <v>0</v>
      </c>
      <c r="J23" s="26"/>
      <c r="K23" s="26"/>
      <c r="L23" s="26"/>
      <c r="M23" s="26"/>
      <c r="N23" s="26" t="s">
        <v>12</v>
      </c>
      <c r="O23" s="26"/>
      <c r="P23" s="7">
        <v>0.25559999999999999</v>
      </c>
      <c r="Q23" s="26"/>
    </row>
    <row r="24" spans="1:17" customFormat="1">
      <c r="A24" s="1"/>
      <c r="B24" s="26"/>
      <c r="C24" s="26"/>
      <c r="D24" s="26"/>
      <c r="E24" s="26"/>
      <c r="F24" s="26"/>
      <c r="G24" s="26" t="s">
        <v>13</v>
      </c>
      <c r="H24" s="26">
        <f>H15/(H16/100)</f>
        <v>0</v>
      </c>
      <c r="I24" s="6">
        <f>H24*$P$27</f>
        <v>0</v>
      </c>
      <c r="J24" s="26"/>
      <c r="K24" s="26"/>
      <c r="L24" s="26"/>
      <c r="M24" s="26"/>
      <c r="N24" s="26" t="s">
        <v>14</v>
      </c>
      <c r="O24" s="26"/>
      <c r="P24" s="8">
        <v>2.1700000000000001E-2</v>
      </c>
      <c r="Q24" s="26"/>
    </row>
    <row r="25" spans="1:17" customFormat="1">
      <c r="A25" s="1"/>
      <c r="B25" s="26"/>
      <c r="C25" s="26"/>
      <c r="D25" s="26"/>
      <c r="E25" s="26"/>
      <c r="F25" s="26"/>
      <c r="G25" s="26" t="s">
        <v>15</v>
      </c>
      <c r="H25" s="26">
        <f>H19/0.13</f>
        <v>0</v>
      </c>
      <c r="I25" s="6">
        <f>H25*$P$27</f>
        <v>0</v>
      </c>
      <c r="J25" s="26"/>
      <c r="K25" s="26"/>
      <c r="L25" s="26"/>
      <c r="M25" s="26"/>
      <c r="N25" s="26" t="s">
        <v>16</v>
      </c>
      <c r="O25" s="26"/>
      <c r="P25" s="7">
        <v>3.5650000000000001E-2</v>
      </c>
      <c r="Q25" s="26"/>
    </row>
    <row r="26" spans="1:17" customFormat="1">
      <c r="A26" s="1"/>
      <c r="B26" s="26"/>
      <c r="C26" s="26"/>
      <c r="D26" s="26"/>
      <c r="E26" s="26"/>
      <c r="F26" s="26"/>
      <c r="G26" s="26"/>
      <c r="H26" s="26"/>
      <c r="I26" s="26"/>
      <c r="J26" s="26"/>
      <c r="K26" s="26"/>
      <c r="L26" s="26"/>
      <c r="M26" s="26"/>
      <c r="N26" s="26" t="s">
        <v>17</v>
      </c>
      <c r="O26" s="26"/>
      <c r="P26" s="7">
        <v>3.0300000000000001E-3</v>
      </c>
      <c r="Q26" s="26"/>
    </row>
    <row r="27" spans="1:17" customFormat="1">
      <c r="A27" s="1"/>
      <c r="B27" s="26"/>
      <c r="C27" s="26"/>
      <c r="D27" s="26"/>
      <c r="E27" s="26"/>
      <c r="F27" s="26"/>
      <c r="G27" s="26"/>
      <c r="H27" s="26"/>
      <c r="I27" s="26">
        <f>SUM(I23:I25)/1000</f>
        <v>0</v>
      </c>
      <c r="J27" s="26" t="s">
        <v>18</v>
      </c>
      <c r="K27" s="26"/>
      <c r="L27" s="26"/>
      <c r="M27" s="26"/>
      <c r="N27" s="26"/>
      <c r="O27" s="26"/>
      <c r="P27" s="9">
        <f>SUM(P23:P26)</f>
        <v>0.31597999999999998</v>
      </c>
      <c r="Q27" s="26"/>
    </row>
    <row r="28" spans="1:17">
      <c r="B28" s="26"/>
      <c r="C28" s="26"/>
      <c r="D28" s="26"/>
      <c r="E28" s="26"/>
      <c r="F28" s="26"/>
      <c r="G28" s="26"/>
      <c r="H28" s="26"/>
      <c r="I28" s="26"/>
      <c r="J28" s="26"/>
      <c r="K28" s="26"/>
      <c r="L28" s="26"/>
      <c r="M28" s="26"/>
      <c r="N28" s="26"/>
      <c r="O28" s="26"/>
      <c r="P28" s="26"/>
      <c r="Q28" s="28"/>
    </row>
    <row r="29" spans="1:17">
      <c r="B29" s="26"/>
      <c r="C29" s="26"/>
      <c r="D29" s="26"/>
      <c r="E29" s="26"/>
      <c r="F29" s="26"/>
      <c r="G29" s="26"/>
      <c r="H29" s="26"/>
      <c r="I29" s="26"/>
      <c r="J29" s="26"/>
      <c r="K29" s="26"/>
      <c r="L29" s="26"/>
      <c r="M29" s="26"/>
      <c r="N29" s="26"/>
      <c r="O29" s="26"/>
      <c r="P29" s="26"/>
      <c r="Q29" s="28"/>
    </row>
    <row r="30" spans="1:17">
      <c r="B30" s="26"/>
      <c r="C30" s="26"/>
      <c r="D30" s="26"/>
      <c r="E30" s="26"/>
      <c r="F30" s="26"/>
      <c r="G30" s="26"/>
      <c r="H30" s="26"/>
      <c r="I30" s="26"/>
      <c r="J30" s="26"/>
      <c r="K30" s="26"/>
      <c r="L30" s="26"/>
      <c r="M30" s="26"/>
      <c r="N30" s="26"/>
      <c r="O30" s="26"/>
      <c r="P30" s="26"/>
      <c r="Q30" s="28"/>
    </row>
    <row r="31" spans="1:17">
      <c r="B31" s="26"/>
      <c r="C31" s="26"/>
      <c r="D31" s="26"/>
      <c r="E31" s="26"/>
      <c r="F31" s="26"/>
      <c r="G31" s="26"/>
      <c r="H31" s="26"/>
      <c r="I31" s="26"/>
      <c r="J31" s="26"/>
      <c r="K31" s="26"/>
      <c r="L31" s="26"/>
      <c r="M31" s="26"/>
      <c r="N31" s="26"/>
      <c r="O31" s="26"/>
      <c r="P31" s="26"/>
      <c r="Q31" s="28"/>
    </row>
    <row r="32" spans="1:17">
      <c r="B32" s="26"/>
      <c r="C32" s="26"/>
      <c r="D32" s="26"/>
      <c r="E32" s="26"/>
      <c r="F32" s="26"/>
      <c r="G32" s="26"/>
      <c r="H32" s="26"/>
      <c r="I32" s="26"/>
      <c r="J32" s="26"/>
      <c r="K32" s="26"/>
      <c r="L32" s="26"/>
      <c r="M32" s="26"/>
      <c r="N32" s="26"/>
      <c r="O32" s="26"/>
      <c r="P32" s="26"/>
      <c r="Q32" s="28"/>
    </row>
    <row r="33" spans="2:17">
      <c r="B33" s="26"/>
      <c r="C33" s="26"/>
      <c r="D33" s="26"/>
      <c r="E33" s="26"/>
      <c r="F33" s="26"/>
      <c r="G33" s="26"/>
      <c r="H33" s="26"/>
      <c r="I33" s="26"/>
      <c r="J33" s="26"/>
      <c r="K33" s="26"/>
      <c r="L33" s="26"/>
      <c r="M33" s="26"/>
      <c r="N33" s="26"/>
      <c r="O33" s="26"/>
      <c r="P33" s="26"/>
      <c r="Q33" s="28"/>
    </row>
  </sheetData>
  <mergeCells count="7">
    <mergeCell ref="B21:C21"/>
    <mergeCell ref="B12:G12"/>
    <mergeCell ref="B15:G15"/>
    <mergeCell ref="B16:G16"/>
    <mergeCell ref="B19:G19"/>
    <mergeCell ref="B14:C14"/>
    <mergeCell ref="B18:C18"/>
  </mergeCells>
  <pageMargins left="0.7" right="0.7" top="0.75" bottom="0.75" header="0.3" footer="0.3"/>
  <pageSetup paperSize="9" scale="63" orientation="portrait" verticalDpi="0"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E1FEA-4396-4C8E-814C-7F6ADE35F748}">
  <dimension ref="B12:P33"/>
  <sheetViews>
    <sheetView showGridLines="0" showRowColHeaders="0" zoomScaleNormal="100" workbookViewId="0">
      <selection activeCell="V28" sqref="V28"/>
    </sheetView>
  </sheetViews>
  <sheetFormatPr defaultRowHeight="14.45"/>
  <cols>
    <col min="1" max="1" width="3.5703125" customWidth="1"/>
    <col min="2" max="2" width="15.5703125" customWidth="1"/>
    <col min="8" max="9" width="9.42578125" bestFit="1" customWidth="1"/>
    <col min="11" max="11" width="4.85546875" customWidth="1"/>
    <col min="12" max="13" width="5.5703125" customWidth="1"/>
    <col min="16" max="16" width="10.5703125" bestFit="1" customWidth="1"/>
  </cols>
  <sheetData>
    <row r="12" spans="2:16" ht="46.5" customHeight="1"/>
    <row r="13" spans="2:16">
      <c r="B13" s="28" t="s">
        <v>0</v>
      </c>
      <c r="C13" s="26"/>
      <c r="D13" s="26"/>
      <c r="E13" s="26"/>
      <c r="F13" s="26"/>
      <c r="G13" s="26"/>
      <c r="H13" s="26"/>
      <c r="I13" s="26"/>
      <c r="J13" s="26"/>
      <c r="K13" s="26"/>
      <c r="L13" s="26"/>
      <c r="M13" s="26"/>
      <c r="N13" s="26"/>
      <c r="O13" s="26"/>
      <c r="P13" s="26"/>
    </row>
    <row r="14" spans="2:16">
      <c r="B14" s="26" t="s">
        <v>19</v>
      </c>
      <c r="C14" s="26"/>
      <c r="D14" s="26"/>
      <c r="E14" s="26"/>
      <c r="F14" s="26"/>
      <c r="G14" s="26"/>
      <c r="H14" s="4">
        <v>0</v>
      </c>
      <c r="I14" s="26" t="s">
        <v>2</v>
      </c>
      <c r="J14" s="26"/>
      <c r="K14" s="26"/>
      <c r="L14" s="26"/>
      <c r="M14" s="26"/>
      <c r="N14" s="26"/>
      <c r="O14" s="26"/>
      <c r="P14" s="26"/>
    </row>
    <row r="15" spans="2:16">
      <c r="B15" s="26"/>
      <c r="C15" s="26"/>
      <c r="D15" s="26"/>
      <c r="E15" s="26"/>
      <c r="F15" s="26"/>
      <c r="G15" s="26"/>
      <c r="H15" s="26"/>
      <c r="I15" s="26"/>
      <c r="J15" s="26"/>
      <c r="K15" s="26"/>
      <c r="L15" s="26"/>
      <c r="M15" s="26"/>
      <c r="N15" s="26"/>
      <c r="O15" s="26"/>
      <c r="P15" s="26"/>
    </row>
    <row r="16" spans="2:16">
      <c r="B16" s="28" t="s">
        <v>20</v>
      </c>
      <c r="C16" s="26"/>
      <c r="D16" s="26"/>
      <c r="E16" s="26"/>
      <c r="F16" s="26"/>
      <c r="G16" s="26"/>
      <c r="H16" s="26"/>
      <c r="I16" s="26"/>
      <c r="J16" s="26"/>
      <c r="K16" s="26"/>
      <c r="L16" s="26"/>
      <c r="M16" s="26"/>
      <c r="N16" s="26"/>
      <c r="O16" s="26"/>
      <c r="P16" s="26"/>
    </row>
    <row r="17" spans="2:16">
      <c r="B17" s="26" t="s">
        <v>21</v>
      </c>
      <c r="C17" s="26"/>
      <c r="D17" s="26"/>
      <c r="E17" s="26"/>
      <c r="F17" s="26"/>
      <c r="G17" s="26"/>
      <c r="H17" s="4"/>
      <c r="I17" s="26" t="s">
        <v>22</v>
      </c>
      <c r="J17" s="26"/>
      <c r="K17" s="26"/>
      <c r="L17" s="26"/>
      <c r="M17" s="26"/>
      <c r="N17" s="26"/>
      <c r="O17" s="26"/>
      <c r="P17" s="26"/>
    </row>
    <row r="18" spans="2:16">
      <c r="B18" s="26"/>
      <c r="C18" s="26"/>
      <c r="D18" s="26"/>
      <c r="E18" s="26"/>
      <c r="F18" s="26"/>
      <c r="G18" s="26"/>
      <c r="H18" s="26"/>
      <c r="I18" s="26"/>
      <c r="J18" s="26"/>
      <c r="K18" s="26"/>
      <c r="L18" s="26"/>
      <c r="M18" s="26"/>
      <c r="N18" s="26"/>
      <c r="O18" s="26"/>
      <c r="P18" s="26"/>
    </row>
    <row r="19" spans="2:16">
      <c r="B19" s="28" t="s">
        <v>3</v>
      </c>
      <c r="C19" s="26"/>
      <c r="D19" s="26"/>
      <c r="E19" s="26"/>
      <c r="F19" s="26"/>
      <c r="G19" s="26"/>
      <c r="H19" s="26"/>
      <c r="I19" s="26"/>
      <c r="J19" s="26"/>
      <c r="K19" s="26"/>
      <c r="L19" s="26"/>
      <c r="M19" s="26"/>
      <c r="N19" s="26"/>
      <c r="O19" s="26"/>
      <c r="P19" s="26"/>
    </row>
    <row r="20" spans="2:16">
      <c r="B20" s="26" t="s">
        <v>23</v>
      </c>
      <c r="C20" s="26"/>
      <c r="D20" s="26"/>
      <c r="E20" s="26"/>
      <c r="F20" s="26"/>
      <c r="G20" s="26"/>
      <c r="H20" s="5"/>
      <c r="I20" s="26" t="s">
        <v>5</v>
      </c>
      <c r="J20" s="26"/>
      <c r="K20" s="26"/>
      <c r="L20" s="26"/>
      <c r="M20" s="26"/>
      <c r="N20" s="26"/>
      <c r="O20" s="26"/>
      <c r="P20" s="26"/>
    </row>
    <row r="21" spans="2:16">
      <c r="B21" s="26" t="s">
        <v>24</v>
      </c>
      <c r="C21" s="26"/>
      <c r="D21" s="26"/>
      <c r="E21" s="26"/>
      <c r="F21" s="26"/>
      <c r="G21" s="26"/>
      <c r="H21" s="4">
        <v>3.5</v>
      </c>
      <c r="I21" s="26" t="s">
        <v>7</v>
      </c>
      <c r="J21" s="26"/>
      <c r="K21" s="26"/>
      <c r="L21" s="26"/>
      <c r="M21" s="26"/>
      <c r="N21" s="26"/>
      <c r="O21" s="26"/>
      <c r="P21" s="26"/>
    </row>
    <row r="22" spans="2:16">
      <c r="B22" s="26"/>
      <c r="C22" s="26"/>
      <c r="D22" s="26"/>
      <c r="E22" s="26"/>
      <c r="F22" s="26"/>
      <c r="G22" s="26"/>
      <c r="H22" s="26"/>
      <c r="I22" s="26"/>
      <c r="J22" s="26"/>
      <c r="K22" s="26"/>
      <c r="L22" s="26"/>
      <c r="M22" s="26"/>
      <c r="N22" s="26"/>
      <c r="O22" s="26"/>
      <c r="P22" s="26"/>
    </row>
    <row r="23" spans="2:16">
      <c r="B23" s="28" t="s">
        <v>8</v>
      </c>
      <c r="C23" s="26"/>
      <c r="D23" s="26"/>
      <c r="E23" s="26"/>
      <c r="F23" s="26"/>
      <c r="G23" s="26"/>
      <c r="H23" s="26"/>
      <c r="I23" s="26"/>
      <c r="J23" s="26"/>
      <c r="K23" s="26"/>
      <c r="L23" s="26"/>
      <c r="M23" s="26"/>
      <c r="N23" s="26"/>
      <c r="O23" s="26"/>
      <c r="P23" s="26"/>
    </row>
    <row r="24" spans="2:16">
      <c r="B24" s="26" t="s">
        <v>25</v>
      </c>
      <c r="C24" s="26"/>
      <c r="D24" s="26"/>
      <c r="E24" s="26"/>
      <c r="F24" s="26"/>
      <c r="G24" s="26"/>
      <c r="H24" s="5"/>
      <c r="I24" s="26" t="s">
        <v>5</v>
      </c>
      <c r="J24" s="26"/>
      <c r="K24" s="26"/>
      <c r="L24" s="26"/>
      <c r="M24" s="26"/>
      <c r="N24" s="26"/>
      <c r="O24" s="26"/>
      <c r="P24" s="26"/>
    </row>
    <row r="25" spans="2:16">
      <c r="B25" s="26"/>
      <c r="C25" s="26"/>
      <c r="D25" s="26"/>
      <c r="E25" s="26"/>
      <c r="F25" s="26"/>
      <c r="G25" s="26"/>
      <c r="H25" s="26"/>
      <c r="I25" s="26"/>
      <c r="J25" s="26"/>
      <c r="K25" s="26"/>
      <c r="L25" s="26"/>
      <c r="M25" s="26"/>
      <c r="N25" s="26"/>
      <c r="O25" s="26"/>
      <c r="P25" s="26"/>
    </row>
    <row r="26" spans="2:16">
      <c r="B26" s="26" t="s">
        <v>26</v>
      </c>
      <c r="C26" s="26"/>
      <c r="D26" s="26"/>
      <c r="E26" s="26"/>
      <c r="F26" s="26"/>
      <c r="G26" s="26"/>
      <c r="H26" s="26"/>
      <c r="I26" s="26"/>
      <c r="J26" s="26"/>
      <c r="K26" s="26"/>
      <c r="L26" s="26"/>
      <c r="M26" s="26"/>
      <c r="N26" s="26"/>
      <c r="O26" s="26"/>
      <c r="P26" s="26"/>
    </row>
    <row r="27" spans="2:16">
      <c r="B27" s="26"/>
      <c r="C27" s="26"/>
      <c r="D27" s="26"/>
      <c r="E27" s="26"/>
      <c r="F27" s="26"/>
      <c r="G27" s="26"/>
      <c r="H27" s="26" t="s">
        <v>0</v>
      </c>
      <c r="I27" s="26" t="s">
        <v>11</v>
      </c>
      <c r="J27" s="26"/>
      <c r="K27" s="26"/>
      <c r="L27" s="26"/>
      <c r="M27" s="26"/>
      <c r="N27" s="26"/>
      <c r="O27" s="26"/>
      <c r="P27" s="26"/>
    </row>
    <row r="28" spans="2:16">
      <c r="B28" s="26"/>
      <c r="C28" s="26"/>
      <c r="D28" s="26"/>
      <c r="E28" s="26"/>
      <c r="F28" s="26"/>
      <c r="G28" s="26" t="s">
        <v>0</v>
      </c>
      <c r="H28" s="26">
        <f>H14</f>
        <v>0</v>
      </c>
      <c r="I28" s="6">
        <f>H28*$P$30</f>
        <v>0</v>
      </c>
      <c r="J28" s="26"/>
      <c r="K28" s="26"/>
      <c r="L28" s="26"/>
      <c r="M28" s="26"/>
      <c r="N28" s="26" t="s">
        <v>27</v>
      </c>
      <c r="O28" s="26"/>
      <c r="P28" s="10">
        <v>0.20427999999999999</v>
      </c>
    </row>
    <row r="29" spans="2:16">
      <c r="B29" s="26"/>
      <c r="C29" s="26"/>
      <c r="D29" s="26"/>
      <c r="E29" s="26"/>
      <c r="F29" s="26"/>
      <c r="G29" s="26" t="s">
        <v>20</v>
      </c>
      <c r="H29" s="6">
        <f>H17*11</f>
        <v>0</v>
      </c>
      <c r="I29" s="6">
        <f t="shared" ref="I29:I31" si="0">H29*$P$30</f>
        <v>0</v>
      </c>
      <c r="J29" s="26"/>
      <c r="K29" s="26"/>
      <c r="L29" s="26"/>
      <c r="M29" s="26"/>
      <c r="N29" s="26" t="s">
        <v>28</v>
      </c>
      <c r="O29" s="26"/>
      <c r="P29" s="11">
        <v>2.657E-2</v>
      </c>
    </row>
    <row r="30" spans="2:16">
      <c r="B30" s="26"/>
      <c r="C30" s="26"/>
      <c r="D30" s="26"/>
      <c r="E30" s="26"/>
      <c r="F30" s="26"/>
      <c r="G30" s="26" t="s">
        <v>13</v>
      </c>
      <c r="H30" s="26">
        <f>H20/(H21/100)</f>
        <v>0</v>
      </c>
      <c r="I30" s="6">
        <f t="shared" si="0"/>
        <v>0</v>
      </c>
      <c r="J30" s="26"/>
      <c r="K30" s="26"/>
      <c r="L30" s="26"/>
      <c r="M30" s="26"/>
      <c r="N30" s="26"/>
      <c r="O30" s="26"/>
      <c r="P30" s="12">
        <f>SUM(P28:P29)</f>
        <v>0.23085</v>
      </c>
    </row>
    <row r="31" spans="2:16">
      <c r="B31" s="26"/>
      <c r="C31" s="26"/>
      <c r="D31" s="26"/>
      <c r="E31" s="26"/>
      <c r="F31" s="26"/>
      <c r="G31" s="26" t="s">
        <v>15</v>
      </c>
      <c r="H31" s="26">
        <f>H24/0.035</f>
        <v>0</v>
      </c>
      <c r="I31" s="6">
        <f t="shared" si="0"/>
        <v>0</v>
      </c>
      <c r="J31" s="26"/>
      <c r="K31" s="26"/>
      <c r="L31" s="26"/>
      <c r="M31" s="26"/>
      <c r="N31" s="26"/>
      <c r="O31" s="26"/>
      <c r="P31" s="26"/>
    </row>
    <row r="32" spans="2:16">
      <c r="B32" s="26"/>
      <c r="C32" s="26"/>
      <c r="D32" s="26"/>
      <c r="E32" s="26"/>
      <c r="F32" s="26"/>
      <c r="G32" s="26"/>
      <c r="H32" s="26"/>
      <c r="I32" s="26"/>
      <c r="J32" s="26"/>
      <c r="K32" s="26"/>
      <c r="L32" s="26"/>
      <c r="M32" s="26"/>
      <c r="N32" s="26"/>
      <c r="O32" s="26"/>
      <c r="P32" s="26"/>
    </row>
    <row r="33" spans="2:16">
      <c r="B33" s="26"/>
      <c r="C33" s="26"/>
      <c r="D33" s="26"/>
      <c r="E33" s="26"/>
      <c r="F33" s="26"/>
      <c r="G33" s="26"/>
      <c r="H33" s="26"/>
      <c r="I33" s="26">
        <f>SUM(I28:I31)/1000</f>
        <v>0</v>
      </c>
      <c r="J33" s="26" t="s">
        <v>18</v>
      </c>
      <c r="K33" s="26"/>
      <c r="L33" s="26"/>
      <c r="M33" s="26"/>
      <c r="N33" s="26"/>
      <c r="O33" s="26"/>
      <c r="P33" s="26"/>
    </row>
  </sheetData>
  <pageMargins left="0.7" right="0.7" top="0.75" bottom="0.75" header="0.3" footer="0.3"/>
  <pageSetup paperSize="9" scale="5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EB1DE-5E24-4092-AA53-24345B8F52D4}">
  <dimension ref="B11:R34"/>
  <sheetViews>
    <sheetView showGridLines="0" showRowColHeaders="0" zoomScaleNormal="100" workbookViewId="0">
      <selection activeCell="L38" sqref="L38"/>
    </sheetView>
  </sheetViews>
  <sheetFormatPr defaultRowHeight="14.45"/>
  <cols>
    <col min="1" max="1" width="3.5703125" customWidth="1"/>
    <col min="8" max="9" width="9.42578125" bestFit="1" customWidth="1"/>
    <col min="11" max="11" width="3.5703125" customWidth="1"/>
    <col min="12" max="12" width="4.42578125" customWidth="1"/>
    <col min="13" max="13" width="3.5703125" customWidth="1"/>
    <col min="16" max="16" width="10.5703125" bestFit="1" customWidth="1"/>
  </cols>
  <sheetData>
    <row r="11" spans="2:18">
      <c r="B11" s="31" t="s">
        <v>29</v>
      </c>
      <c r="C11" s="31"/>
      <c r="D11" s="31"/>
      <c r="E11" s="31"/>
      <c r="F11" s="31"/>
      <c r="G11" s="31"/>
      <c r="H11" s="31"/>
      <c r="I11" s="31"/>
      <c r="J11" s="26"/>
      <c r="K11" s="26"/>
      <c r="L11" s="26"/>
      <c r="M11" s="26"/>
      <c r="N11" s="26"/>
      <c r="O11" s="26"/>
      <c r="P11" s="26"/>
      <c r="Q11" s="26"/>
      <c r="R11" s="26"/>
    </row>
    <row r="12" spans="2:18">
      <c r="B12" s="29" t="s">
        <v>30</v>
      </c>
      <c r="C12" s="29"/>
      <c r="D12" s="29"/>
      <c r="E12" s="29"/>
      <c r="F12" s="29"/>
      <c r="G12" s="30"/>
      <c r="H12" s="4">
        <v>0</v>
      </c>
      <c r="I12" s="26" t="s">
        <v>31</v>
      </c>
      <c r="J12" s="26"/>
      <c r="K12" s="26"/>
      <c r="L12" s="26"/>
      <c r="M12" s="26"/>
      <c r="N12" s="26"/>
      <c r="O12" s="26"/>
      <c r="P12" s="26"/>
      <c r="Q12" s="26"/>
      <c r="R12" s="26"/>
    </row>
    <row r="13" spans="2:18">
      <c r="B13" s="26"/>
      <c r="C13" s="26"/>
      <c r="D13" s="26"/>
      <c r="E13" s="26"/>
      <c r="F13" s="26"/>
      <c r="G13" s="26"/>
      <c r="H13" s="26"/>
      <c r="I13" s="26"/>
      <c r="J13" s="26"/>
      <c r="K13" s="26"/>
      <c r="L13" s="26"/>
      <c r="M13" s="26"/>
      <c r="N13" s="26"/>
      <c r="O13" s="26"/>
      <c r="P13" s="26"/>
      <c r="Q13" s="26"/>
      <c r="R13" s="26"/>
    </row>
    <row r="14" spans="2:18">
      <c r="B14" s="31" t="s">
        <v>3</v>
      </c>
      <c r="C14" s="31"/>
      <c r="D14" s="31"/>
      <c r="E14" s="31"/>
      <c r="F14" s="31"/>
      <c r="G14" s="31"/>
      <c r="H14" s="31"/>
      <c r="I14" s="31"/>
      <c r="J14" s="26"/>
      <c r="K14" s="26"/>
      <c r="L14" s="26"/>
      <c r="M14" s="26"/>
      <c r="N14" s="26"/>
      <c r="O14" s="26"/>
      <c r="P14" s="26"/>
      <c r="Q14" s="26"/>
      <c r="R14" s="26"/>
    </row>
    <row r="15" spans="2:18">
      <c r="B15" s="29" t="s">
        <v>32</v>
      </c>
      <c r="C15" s="29"/>
      <c r="D15" s="29"/>
      <c r="E15" s="29"/>
      <c r="F15" s="29"/>
      <c r="G15" s="30"/>
      <c r="H15" s="5">
        <v>0</v>
      </c>
      <c r="I15" s="26" t="s">
        <v>5</v>
      </c>
      <c r="J15" s="26"/>
      <c r="K15" s="26"/>
      <c r="L15" s="26"/>
      <c r="M15" s="26"/>
      <c r="N15" s="26"/>
      <c r="O15" s="26"/>
      <c r="P15" s="26"/>
      <c r="Q15" s="26"/>
      <c r="R15" s="26"/>
    </row>
    <row r="16" spans="2:18">
      <c r="B16" s="29" t="s">
        <v>33</v>
      </c>
      <c r="C16" s="29"/>
      <c r="D16" s="29"/>
      <c r="E16" s="29"/>
      <c r="F16" s="29"/>
      <c r="G16" s="30"/>
      <c r="H16" s="4">
        <v>61</v>
      </c>
      <c r="I16" s="26" t="s">
        <v>34</v>
      </c>
      <c r="J16" s="26"/>
      <c r="K16" s="26"/>
      <c r="L16" s="26"/>
      <c r="M16" s="26"/>
      <c r="N16" s="26"/>
      <c r="O16" s="26"/>
      <c r="P16" s="26"/>
      <c r="Q16" s="26"/>
      <c r="R16" s="26"/>
    </row>
    <row r="17" spans="2:18">
      <c r="B17" s="26"/>
      <c r="C17" s="26"/>
      <c r="D17" s="26"/>
      <c r="E17" s="26"/>
      <c r="F17" s="26"/>
      <c r="G17" s="26"/>
      <c r="H17" s="26"/>
      <c r="I17" s="26"/>
      <c r="J17" s="26"/>
      <c r="K17" s="26"/>
      <c r="L17" s="26"/>
      <c r="M17" s="26"/>
      <c r="N17" s="26"/>
      <c r="O17" s="26"/>
      <c r="P17" s="26"/>
      <c r="Q17" s="26"/>
      <c r="R17" s="26"/>
    </row>
    <row r="18" spans="2:18">
      <c r="B18" s="31" t="s">
        <v>8</v>
      </c>
      <c r="C18" s="31"/>
      <c r="D18" s="31"/>
      <c r="E18" s="31"/>
      <c r="F18" s="31"/>
      <c r="G18" s="31"/>
      <c r="H18" s="31"/>
      <c r="I18" s="31"/>
      <c r="J18" s="26"/>
      <c r="K18" s="26"/>
      <c r="L18" s="26"/>
      <c r="M18" s="26"/>
      <c r="N18" s="26"/>
      <c r="O18" s="26"/>
      <c r="P18" s="26"/>
      <c r="Q18" s="26"/>
      <c r="R18" s="26"/>
    </row>
    <row r="19" spans="2:18">
      <c r="B19" s="29" t="s">
        <v>35</v>
      </c>
      <c r="C19" s="29"/>
      <c r="D19" s="29"/>
      <c r="E19" s="29"/>
      <c r="F19" s="29"/>
      <c r="G19" s="30"/>
      <c r="H19" s="5">
        <v>0</v>
      </c>
      <c r="I19" s="26" t="s">
        <v>5</v>
      </c>
      <c r="J19" s="26"/>
      <c r="K19" s="26"/>
      <c r="L19" s="26"/>
      <c r="M19" s="26"/>
      <c r="N19" s="26"/>
      <c r="O19" s="26"/>
      <c r="P19" s="26"/>
      <c r="Q19" s="26"/>
      <c r="R19" s="26"/>
    </row>
    <row r="20" spans="2:18">
      <c r="B20" s="26"/>
      <c r="C20" s="26"/>
      <c r="D20" s="26"/>
      <c r="E20" s="26"/>
      <c r="F20" s="26"/>
      <c r="G20" s="26"/>
      <c r="H20" s="26"/>
      <c r="I20" s="26"/>
      <c r="J20" s="26"/>
      <c r="K20" s="26"/>
      <c r="L20" s="26"/>
      <c r="M20" s="26"/>
      <c r="N20" s="26"/>
      <c r="O20" s="26"/>
      <c r="P20" s="26"/>
      <c r="Q20" s="26"/>
      <c r="R20" s="26"/>
    </row>
    <row r="21" spans="2:18">
      <c r="B21" s="29" t="s">
        <v>36</v>
      </c>
      <c r="C21" s="29"/>
      <c r="D21" s="29"/>
      <c r="E21" s="29"/>
      <c r="F21" s="29"/>
      <c r="G21" s="29"/>
      <c r="H21" s="29"/>
      <c r="I21" s="29"/>
      <c r="J21" s="26"/>
      <c r="K21" s="26"/>
      <c r="L21" s="26"/>
      <c r="M21" s="26"/>
      <c r="N21" s="26"/>
      <c r="O21" s="26"/>
      <c r="P21" s="26"/>
      <c r="Q21" s="26"/>
      <c r="R21" s="26"/>
    </row>
    <row r="22" spans="2:18">
      <c r="B22" s="26"/>
      <c r="C22" s="26"/>
      <c r="D22" s="26"/>
      <c r="E22" s="26"/>
      <c r="F22" s="26"/>
      <c r="G22" s="26"/>
      <c r="H22" s="26" t="s">
        <v>0</v>
      </c>
      <c r="I22" s="26" t="s">
        <v>11</v>
      </c>
      <c r="J22" s="26"/>
      <c r="K22" s="26"/>
      <c r="L22" s="26"/>
      <c r="M22" s="26"/>
      <c r="N22" s="26"/>
      <c r="O22" s="26"/>
      <c r="P22" s="26"/>
      <c r="Q22" s="26"/>
      <c r="R22" s="26"/>
    </row>
    <row r="23" spans="2:18">
      <c r="B23" s="26"/>
      <c r="C23" s="26"/>
      <c r="D23" s="26"/>
      <c r="E23" s="26"/>
      <c r="F23" s="26"/>
      <c r="G23" s="26" t="s">
        <v>29</v>
      </c>
      <c r="H23" s="26">
        <f>H12*6.9</f>
        <v>0</v>
      </c>
      <c r="I23" s="6">
        <f>H23*$P$25</f>
        <v>0</v>
      </c>
      <c r="J23" s="26"/>
      <c r="K23" s="26"/>
      <c r="L23" s="26"/>
      <c r="M23" s="26"/>
      <c r="N23" s="26" t="s">
        <v>27</v>
      </c>
      <c r="O23" s="26"/>
      <c r="P23" s="10">
        <v>0.23028999999999999</v>
      </c>
      <c r="Q23" s="26"/>
      <c r="R23" s="26"/>
    </row>
    <row r="24" spans="2:18">
      <c r="B24" s="26"/>
      <c r="C24" s="26"/>
      <c r="D24" s="26"/>
      <c r="E24" s="26"/>
      <c r="F24" s="26"/>
      <c r="G24" s="26" t="s">
        <v>13</v>
      </c>
      <c r="H24" s="26">
        <f>6.9*H15/(H16/100)</f>
        <v>0</v>
      </c>
      <c r="I24" s="6">
        <f>H24*$P$25</f>
        <v>0</v>
      </c>
      <c r="J24" s="26"/>
      <c r="K24" s="26"/>
      <c r="L24" s="26"/>
      <c r="M24" s="26"/>
      <c r="N24" s="26" t="s">
        <v>28</v>
      </c>
      <c r="O24" s="26"/>
      <c r="P24" s="11">
        <v>2.896E-2</v>
      </c>
      <c r="Q24" s="26"/>
      <c r="R24" s="26"/>
    </row>
    <row r="25" spans="2:18">
      <c r="B25" s="26"/>
      <c r="C25" s="26"/>
      <c r="D25" s="26"/>
      <c r="E25" s="26"/>
      <c r="F25" s="26"/>
      <c r="G25" s="26" t="s">
        <v>15</v>
      </c>
      <c r="H25" s="26">
        <f>6.9*H19/0.61</f>
        <v>0</v>
      </c>
      <c r="I25" s="6">
        <f>H25*$P$25</f>
        <v>0</v>
      </c>
      <c r="J25" s="26"/>
      <c r="K25" s="26"/>
      <c r="L25" s="26"/>
      <c r="M25" s="26"/>
      <c r="N25" s="26"/>
      <c r="O25" s="26"/>
      <c r="P25" s="12">
        <f>SUM(P23:P24)</f>
        <v>0.25924999999999998</v>
      </c>
      <c r="Q25" s="26"/>
      <c r="R25" s="26"/>
    </row>
    <row r="26" spans="2:18">
      <c r="B26" s="26"/>
      <c r="C26" s="26"/>
      <c r="D26" s="26"/>
      <c r="E26" s="26"/>
      <c r="F26" s="26"/>
      <c r="G26" s="26"/>
      <c r="H26" s="26"/>
      <c r="I26" s="26"/>
      <c r="J26" s="26"/>
      <c r="K26" s="26"/>
      <c r="L26" s="26"/>
      <c r="M26" s="26"/>
      <c r="N26" s="26"/>
      <c r="O26" s="26"/>
      <c r="P26" s="26"/>
      <c r="Q26" s="26"/>
      <c r="R26" s="26"/>
    </row>
    <row r="27" spans="2:18">
      <c r="B27" s="26"/>
      <c r="C27" s="26"/>
      <c r="D27" s="26"/>
      <c r="E27" s="26"/>
      <c r="F27" s="26"/>
      <c r="G27" s="26"/>
      <c r="H27" s="26"/>
      <c r="I27" s="26"/>
      <c r="J27" s="26"/>
      <c r="K27" s="26"/>
      <c r="L27" s="26"/>
      <c r="M27" s="26"/>
      <c r="N27" s="26"/>
      <c r="O27" s="26"/>
      <c r="P27" s="26"/>
      <c r="Q27" s="26"/>
      <c r="R27" s="26"/>
    </row>
    <row r="28" spans="2:18">
      <c r="B28" s="26"/>
      <c r="C28" s="26"/>
      <c r="D28" s="26"/>
      <c r="E28" s="26"/>
      <c r="F28" s="26"/>
      <c r="G28" s="26"/>
      <c r="H28" s="26"/>
      <c r="I28" s="26">
        <f>SUM(I23:I25)/1000</f>
        <v>0</v>
      </c>
      <c r="J28" s="26" t="s">
        <v>18</v>
      </c>
      <c r="K28" s="26"/>
      <c r="L28" s="26"/>
      <c r="M28" s="26"/>
      <c r="N28" s="26"/>
      <c r="O28" s="26"/>
      <c r="P28" s="26"/>
      <c r="Q28" s="26"/>
      <c r="R28" s="26"/>
    </row>
    <row r="29" spans="2:18">
      <c r="B29" s="26"/>
      <c r="C29" s="26"/>
      <c r="D29" s="26"/>
      <c r="E29" s="26"/>
      <c r="F29" s="26"/>
      <c r="G29" s="26"/>
      <c r="H29" s="26"/>
      <c r="I29" s="26"/>
      <c r="J29" s="26"/>
      <c r="K29" s="26"/>
      <c r="L29" s="26"/>
      <c r="M29" s="26"/>
      <c r="N29" s="26"/>
      <c r="O29" s="26"/>
      <c r="P29" s="26"/>
      <c r="Q29" s="26"/>
      <c r="R29" s="26"/>
    </row>
    <row r="30" spans="2:18">
      <c r="B30" s="26"/>
      <c r="C30" s="26"/>
      <c r="D30" s="26"/>
      <c r="E30" s="26"/>
      <c r="F30" s="26"/>
      <c r="G30" s="26"/>
      <c r="H30" s="26"/>
      <c r="I30" s="26"/>
      <c r="J30" s="26"/>
      <c r="K30" s="26"/>
      <c r="L30" s="26"/>
      <c r="M30" s="26"/>
      <c r="N30" s="26"/>
      <c r="O30" s="26"/>
      <c r="P30" s="26"/>
      <c r="Q30" s="26"/>
      <c r="R30" s="26"/>
    </row>
    <row r="31" spans="2:18">
      <c r="B31" s="26"/>
      <c r="C31" s="26"/>
      <c r="D31" s="26"/>
      <c r="E31" s="26"/>
      <c r="F31" s="26"/>
      <c r="G31" s="26"/>
      <c r="H31" s="26"/>
      <c r="I31" s="26"/>
      <c r="J31" s="26"/>
      <c r="K31" s="26"/>
      <c r="L31" s="26"/>
      <c r="M31" s="26"/>
      <c r="N31" s="26"/>
      <c r="O31" s="26"/>
      <c r="P31" s="26"/>
      <c r="Q31" s="26"/>
      <c r="R31" s="26"/>
    </row>
    <row r="32" spans="2:18">
      <c r="B32" s="26"/>
      <c r="C32" s="26"/>
      <c r="D32" s="26"/>
      <c r="E32" s="26"/>
      <c r="F32" s="26"/>
      <c r="G32" s="26"/>
      <c r="H32" s="26"/>
      <c r="I32" s="26"/>
      <c r="J32" s="26"/>
      <c r="K32" s="26"/>
      <c r="L32" s="26"/>
      <c r="M32" s="26"/>
      <c r="N32" s="26"/>
      <c r="O32" s="26"/>
      <c r="P32" s="26"/>
      <c r="Q32" s="26"/>
      <c r="R32" s="26"/>
    </row>
    <row r="33" spans="2:18">
      <c r="B33" s="26"/>
      <c r="C33" s="26"/>
      <c r="D33" s="26"/>
      <c r="E33" s="26"/>
      <c r="F33" s="26"/>
      <c r="G33" s="26"/>
      <c r="H33" s="26"/>
      <c r="I33" s="26"/>
      <c r="J33" s="26"/>
      <c r="K33" s="26"/>
      <c r="L33" s="26"/>
      <c r="M33" s="26"/>
      <c r="N33" s="26"/>
      <c r="O33" s="26"/>
      <c r="P33" s="26"/>
      <c r="Q33" s="26"/>
      <c r="R33" s="26"/>
    </row>
    <row r="34" spans="2:18">
      <c r="B34" s="26"/>
      <c r="C34" s="26"/>
      <c r="D34" s="26"/>
      <c r="E34" s="26"/>
      <c r="F34" s="26"/>
      <c r="G34" s="26"/>
      <c r="H34" s="26"/>
      <c r="I34" s="26"/>
      <c r="J34" s="26"/>
      <c r="K34" s="26"/>
      <c r="L34" s="26"/>
      <c r="M34" s="26"/>
      <c r="N34" s="26"/>
      <c r="O34" s="26"/>
      <c r="P34" s="26"/>
      <c r="Q34" s="26"/>
      <c r="R34" s="26"/>
    </row>
  </sheetData>
  <mergeCells count="8">
    <mergeCell ref="B21:I21"/>
    <mergeCell ref="B18:I18"/>
    <mergeCell ref="B14:I14"/>
    <mergeCell ref="B11:I11"/>
    <mergeCell ref="B12:G12"/>
    <mergeCell ref="B15:G15"/>
    <mergeCell ref="B16:G16"/>
    <mergeCell ref="B19:G19"/>
  </mergeCells>
  <pageMargins left="0.7" right="0.7" top="0.75" bottom="0.75" header="0.3" footer="0.3"/>
  <pageSetup paperSize="9" scale="64"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90839-2F11-4297-A94C-F6B6E756B1A3}">
  <dimension ref="B10:Q30"/>
  <sheetViews>
    <sheetView showGridLines="0" showRowColHeaders="0" zoomScaleNormal="100" workbookViewId="0">
      <selection activeCell="D36" sqref="D36"/>
    </sheetView>
  </sheetViews>
  <sheetFormatPr defaultRowHeight="14.45"/>
  <cols>
    <col min="1" max="1" width="3" customWidth="1"/>
    <col min="8" max="9" width="9.42578125" bestFit="1" customWidth="1"/>
    <col min="11" max="11" width="4" customWidth="1"/>
    <col min="12" max="12" width="4.5703125" customWidth="1"/>
    <col min="13" max="13" width="4.140625" customWidth="1"/>
    <col min="16" max="16" width="10.5703125" bestFit="1" customWidth="1"/>
  </cols>
  <sheetData>
    <row r="10" spans="2:17" ht="68.25" customHeight="1"/>
    <row r="11" spans="2:17">
      <c r="B11" s="31" t="s">
        <v>29</v>
      </c>
      <c r="C11" s="31"/>
      <c r="D11" s="31"/>
      <c r="E11" s="31"/>
      <c r="F11" s="31"/>
      <c r="G11" s="31"/>
      <c r="H11" s="31"/>
      <c r="I11" s="31"/>
      <c r="J11" s="26"/>
      <c r="K11" s="26"/>
      <c r="L11" s="26"/>
      <c r="M11" s="26"/>
      <c r="N11" s="26"/>
      <c r="O11" s="26"/>
      <c r="P11" s="26"/>
      <c r="Q11" s="26"/>
    </row>
    <row r="12" spans="2:17">
      <c r="B12" s="29" t="s">
        <v>37</v>
      </c>
      <c r="C12" s="29"/>
      <c r="D12" s="29"/>
      <c r="E12" s="29"/>
      <c r="F12" s="29"/>
      <c r="G12" s="30"/>
      <c r="H12" s="4">
        <v>0</v>
      </c>
      <c r="I12" s="26" t="s">
        <v>31</v>
      </c>
      <c r="J12" s="26"/>
      <c r="K12" s="26"/>
      <c r="L12" s="26"/>
      <c r="M12" s="26"/>
      <c r="N12" s="26"/>
      <c r="O12" s="26"/>
      <c r="P12" s="26"/>
      <c r="Q12" s="26"/>
    </row>
    <row r="13" spans="2:17">
      <c r="B13" s="26"/>
      <c r="C13" s="26"/>
      <c r="D13" s="26"/>
      <c r="E13" s="26"/>
      <c r="F13" s="26"/>
      <c r="G13" s="26"/>
      <c r="H13" s="26"/>
      <c r="I13" s="26"/>
      <c r="J13" s="26"/>
      <c r="K13" s="26"/>
      <c r="L13" s="26"/>
      <c r="M13" s="26"/>
      <c r="N13" s="26"/>
      <c r="O13" s="26"/>
      <c r="P13" s="26"/>
      <c r="Q13" s="26"/>
    </row>
    <row r="14" spans="2:17">
      <c r="B14" s="31" t="s">
        <v>3</v>
      </c>
      <c r="C14" s="31"/>
      <c r="D14" s="31"/>
      <c r="E14" s="31"/>
      <c r="F14" s="31"/>
      <c r="G14" s="31"/>
      <c r="H14" s="31"/>
      <c r="I14" s="31"/>
      <c r="J14" s="26"/>
      <c r="K14" s="26"/>
      <c r="L14" s="26"/>
      <c r="M14" s="26"/>
      <c r="N14" s="26"/>
      <c r="O14" s="26"/>
      <c r="P14" s="26"/>
      <c r="Q14" s="26"/>
    </row>
    <row r="15" spans="2:17">
      <c r="B15" s="29" t="s">
        <v>38</v>
      </c>
      <c r="C15" s="29"/>
      <c r="D15" s="29"/>
      <c r="E15" s="29"/>
      <c r="F15" s="29"/>
      <c r="G15" s="30"/>
      <c r="H15" s="5">
        <v>0</v>
      </c>
      <c r="I15" s="26" t="s">
        <v>5</v>
      </c>
      <c r="J15" s="26"/>
      <c r="K15" s="26"/>
      <c r="L15" s="26"/>
      <c r="M15" s="26"/>
      <c r="N15" s="26"/>
      <c r="O15" s="26"/>
      <c r="P15" s="26"/>
      <c r="Q15" s="26"/>
    </row>
    <row r="16" spans="2:17">
      <c r="B16" s="29" t="s">
        <v>39</v>
      </c>
      <c r="C16" s="29"/>
      <c r="D16" s="29"/>
      <c r="E16" s="29"/>
      <c r="F16" s="29"/>
      <c r="G16" s="30"/>
      <c r="H16" s="4">
        <v>51</v>
      </c>
      <c r="I16" s="26" t="s">
        <v>34</v>
      </c>
      <c r="J16" s="26"/>
      <c r="K16" s="26"/>
      <c r="L16" s="26"/>
      <c r="M16" s="26"/>
      <c r="N16" s="26"/>
      <c r="O16" s="26"/>
      <c r="P16" s="26"/>
      <c r="Q16" s="26"/>
    </row>
    <row r="17" spans="2:17">
      <c r="B17" s="26"/>
      <c r="C17" s="26"/>
      <c r="D17" s="26"/>
      <c r="E17" s="26"/>
      <c r="F17" s="26"/>
      <c r="G17" s="26"/>
      <c r="H17" s="26"/>
      <c r="I17" s="26"/>
      <c r="J17" s="26"/>
      <c r="K17" s="26"/>
      <c r="L17" s="26"/>
      <c r="M17" s="26"/>
      <c r="N17" s="26"/>
      <c r="O17" s="26"/>
      <c r="P17" s="26"/>
      <c r="Q17" s="26"/>
    </row>
    <row r="18" spans="2:17">
      <c r="B18" s="31" t="s">
        <v>8</v>
      </c>
      <c r="C18" s="31"/>
      <c r="D18" s="31"/>
      <c r="E18" s="31"/>
      <c r="F18" s="31"/>
      <c r="G18" s="31"/>
      <c r="H18" s="31"/>
      <c r="I18" s="31"/>
      <c r="J18" s="26"/>
      <c r="K18" s="26"/>
      <c r="L18" s="26"/>
      <c r="M18" s="26"/>
      <c r="N18" s="26"/>
      <c r="O18" s="26"/>
      <c r="P18" s="26"/>
      <c r="Q18" s="26"/>
    </row>
    <row r="19" spans="2:17">
      <c r="B19" s="29" t="s">
        <v>40</v>
      </c>
      <c r="C19" s="29"/>
      <c r="D19" s="29"/>
      <c r="E19" s="29"/>
      <c r="F19" s="29"/>
      <c r="G19" s="30"/>
      <c r="H19" s="5">
        <v>0</v>
      </c>
      <c r="I19" s="26" t="s">
        <v>5</v>
      </c>
      <c r="J19" s="26"/>
      <c r="K19" s="26"/>
      <c r="L19" s="26"/>
      <c r="M19" s="26"/>
      <c r="N19" s="26"/>
      <c r="O19" s="26"/>
      <c r="P19" s="26"/>
      <c r="Q19" s="26"/>
    </row>
    <row r="20" spans="2:17">
      <c r="B20" s="26"/>
      <c r="C20" s="26"/>
      <c r="D20" s="26"/>
      <c r="E20" s="26"/>
      <c r="F20" s="26"/>
      <c r="G20" s="26"/>
      <c r="H20" s="26"/>
      <c r="I20" s="26"/>
      <c r="J20" s="26"/>
      <c r="K20" s="26"/>
      <c r="L20" s="26"/>
      <c r="M20" s="26"/>
      <c r="N20" s="26"/>
      <c r="O20" s="26"/>
      <c r="P20" s="26"/>
      <c r="Q20" s="26"/>
    </row>
    <row r="21" spans="2:17">
      <c r="B21" s="29" t="s">
        <v>41</v>
      </c>
      <c r="C21" s="29"/>
      <c r="D21" s="29"/>
      <c r="E21" s="29"/>
      <c r="F21" s="29"/>
      <c r="G21" s="29"/>
      <c r="H21" s="29"/>
      <c r="I21" s="29"/>
      <c r="J21" s="29"/>
      <c r="K21" s="26"/>
      <c r="L21" s="26"/>
      <c r="M21" s="26"/>
      <c r="N21" s="26"/>
      <c r="O21" s="26"/>
      <c r="P21" s="26"/>
      <c r="Q21" s="26"/>
    </row>
    <row r="22" spans="2:17">
      <c r="B22" s="26"/>
      <c r="C22" s="26"/>
      <c r="D22" s="26"/>
      <c r="E22" s="26"/>
      <c r="F22" s="26"/>
      <c r="G22" s="26"/>
      <c r="H22" s="26" t="s">
        <v>0</v>
      </c>
      <c r="I22" s="26" t="s">
        <v>11</v>
      </c>
      <c r="J22" s="26"/>
      <c r="K22" s="26"/>
      <c r="L22" s="26"/>
      <c r="M22" s="26"/>
      <c r="N22" s="26"/>
      <c r="O22" s="26"/>
      <c r="P22" s="26"/>
      <c r="Q22" s="26"/>
    </row>
    <row r="23" spans="2:17">
      <c r="B23" s="26"/>
      <c r="C23" s="26"/>
      <c r="D23" s="26"/>
      <c r="E23" s="26"/>
      <c r="F23" s="26"/>
      <c r="G23" s="26" t="s">
        <v>29</v>
      </c>
      <c r="H23" s="26">
        <f>H12*10.35</f>
        <v>0</v>
      </c>
      <c r="I23" s="6">
        <f>H23*$P$25</f>
        <v>0</v>
      </c>
      <c r="J23" s="26"/>
      <c r="K23" s="26"/>
      <c r="L23" s="26"/>
      <c r="M23" s="26"/>
      <c r="N23" s="26" t="s">
        <v>27</v>
      </c>
      <c r="O23" s="26"/>
      <c r="P23" s="10">
        <v>0.25974000000000003</v>
      </c>
      <c r="Q23" s="26"/>
    </row>
    <row r="24" spans="2:17">
      <c r="B24" s="26"/>
      <c r="C24" s="26"/>
      <c r="D24" s="26"/>
      <c r="E24" s="26"/>
      <c r="F24" s="26"/>
      <c r="G24" s="26" t="s">
        <v>13</v>
      </c>
      <c r="H24" s="26">
        <f>10.35*H15/(H16/100)</f>
        <v>0</v>
      </c>
      <c r="I24" s="6">
        <f>H24*$P$25</f>
        <v>0</v>
      </c>
      <c r="J24" s="26"/>
      <c r="K24" s="26"/>
      <c r="L24" s="26"/>
      <c r="M24" s="26"/>
      <c r="N24" s="26" t="s">
        <v>28</v>
      </c>
      <c r="O24" s="26"/>
      <c r="P24" s="11">
        <v>5.3999999999999999E-2</v>
      </c>
      <c r="Q24" s="26"/>
    </row>
    <row r="25" spans="2:17">
      <c r="B25" s="26"/>
      <c r="C25" s="26"/>
      <c r="D25" s="26"/>
      <c r="E25" s="26"/>
      <c r="F25" s="26"/>
      <c r="G25" s="26" t="s">
        <v>15</v>
      </c>
      <c r="H25" s="26">
        <f>10.35*H19/0.51</f>
        <v>0</v>
      </c>
      <c r="I25" s="6">
        <f>H25*$P$25</f>
        <v>0</v>
      </c>
      <c r="J25" s="26"/>
      <c r="K25" s="26"/>
      <c r="L25" s="26"/>
      <c r="M25" s="26"/>
      <c r="N25" s="26"/>
      <c r="O25" s="26"/>
      <c r="P25" s="12">
        <f>SUM(P23:P24)</f>
        <v>0.31374000000000002</v>
      </c>
      <c r="Q25" s="26"/>
    </row>
    <row r="26" spans="2:17">
      <c r="B26" s="26"/>
      <c r="C26" s="26"/>
      <c r="D26" s="26"/>
      <c r="E26" s="26"/>
      <c r="F26" s="26"/>
      <c r="G26" s="26"/>
      <c r="H26" s="26"/>
      <c r="I26" s="26"/>
      <c r="J26" s="26"/>
      <c r="K26" s="26"/>
      <c r="L26" s="26"/>
      <c r="M26" s="26"/>
      <c r="N26" s="26"/>
      <c r="O26" s="26"/>
      <c r="P26" s="26"/>
      <c r="Q26" s="26"/>
    </row>
    <row r="27" spans="2:17">
      <c r="B27" s="26"/>
      <c r="C27" s="26"/>
      <c r="D27" s="26"/>
      <c r="E27" s="26"/>
      <c r="F27" s="26"/>
      <c r="G27" s="26"/>
      <c r="H27" s="26"/>
      <c r="I27" s="26"/>
      <c r="J27" s="26"/>
      <c r="K27" s="26"/>
      <c r="L27" s="26"/>
      <c r="M27" s="26"/>
      <c r="N27" s="26"/>
      <c r="O27" s="26"/>
      <c r="P27" s="26"/>
      <c r="Q27" s="26"/>
    </row>
    <row r="28" spans="2:17">
      <c r="B28" s="26"/>
      <c r="C28" s="26"/>
      <c r="D28" s="26"/>
      <c r="E28" s="26"/>
      <c r="F28" s="26"/>
      <c r="G28" s="26"/>
      <c r="H28" s="26"/>
      <c r="I28" s="26">
        <f>SUM(I23:I25)/1000</f>
        <v>0</v>
      </c>
      <c r="J28" s="26" t="s">
        <v>18</v>
      </c>
      <c r="K28" s="26"/>
      <c r="L28" s="26"/>
      <c r="M28" s="26"/>
      <c r="N28" s="26"/>
      <c r="O28" s="26"/>
      <c r="P28" s="26"/>
      <c r="Q28" s="26"/>
    </row>
    <row r="29" spans="2:17">
      <c r="B29" s="26"/>
      <c r="C29" s="26"/>
      <c r="D29" s="26"/>
      <c r="E29" s="26"/>
      <c r="F29" s="26"/>
      <c r="G29" s="26"/>
      <c r="H29" s="26"/>
      <c r="I29" s="26"/>
      <c r="J29" s="26"/>
      <c r="K29" s="26"/>
      <c r="L29" s="26"/>
      <c r="M29" s="26"/>
      <c r="N29" s="26"/>
      <c r="O29" s="26"/>
      <c r="P29" s="26"/>
      <c r="Q29" s="26"/>
    </row>
    <row r="30" spans="2:17">
      <c r="B30" s="26"/>
      <c r="C30" s="26"/>
      <c r="D30" s="26"/>
      <c r="E30" s="26"/>
      <c r="F30" s="26"/>
      <c r="G30" s="26"/>
      <c r="H30" s="26"/>
      <c r="I30" s="26"/>
      <c r="J30" s="26"/>
      <c r="K30" s="26"/>
      <c r="L30" s="26"/>
      <c r="M30" s="26"/>
      <c r="N30" s="26"/>
      <c r="O30" s="26"/>
      <c r="P30" s="26"/>
      <c r="Q30" s="26"/>
    </row>
  </sheetData>
  <mergeCells count="8">
    <mergeCell ref="B11:I11"/>
    <mergeCell ref="B18:I18"/>
    <mergeCell ref="B19:G19"/>
    <mergeCell ref="B21:J21"/>
    <mergeCell ref="B12:G12"/>
    <mergeCell ref="B15:G15"/>
    <mergeCell ref="B16:G16"/>
    <mergeCell ref="B14:I14"/>
  </mergeCells>
  <pageMargins left="0.7" right="0.7" top="0.75" bottom="0.75" header="0.3" footer="0.3"/>
  <pageSetup paperSize="9" scale="68" orientation="portrait"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407E1-7773-406A-BAD3-CCB8DF8FC030}">
  <dimension ref="B9:P28"/>
  <sheetViews>
    <sheetView showGridLines="0" showRowColHeaders="0" zoomScaleNormal="100" workbookViewId="0">
      <selection activeCell="D28" sqref="D28"/>
    </sheetView>
  </sheetViews>
  <sheetFormatPr defaultRowHeight="14.45"/>
  <cols>
    <col min="1" max="1" width="3.42578125" customWidth="1"/>
    <col min="8" max="9" width="9.42578125" bestFit="1" customWidth="1"/>
    <col min="11" max="11" width="3.85546875" customWidth="1"/>
    <col min="12" max="13" width="4.42578125" customWidth="1"/>
    <col min="16" max="16" width="10.5703125" bestFit="1" customWidth="1"/>
  </cols>
  <sheetData>
    <row r="9" spans="2:16" ht="72" customHeight="1">
      <c r="B9" s="26"/>
      <c r="C9" s="26"/>
      <c r="D9" s="26"/>
      <c r="E9" s="26"/>
      <c r="F9" s="26"/>
      <c r="G9" s="26"/>
      <c r="H9" s="26"/>
      <c r="I9" s="26"/>
      <c r="J9" s="26"/>
      <c r="K9" s="26"/>
      <c r="L9" s="26"/>
      <c r="M9" s="26"/>
      <c r="N9" s="26"/>
      <c r="O9" s="26"/>
      <c r="P9" s="26"/>
    </row>
    <row r="10" spans="2:16">
      <c r="B10" s="31" t="s">
        <v>29</v>
      </c>
      <c r="C10" s="31"/>
      <c r="D10" s="31"/>
      <c r="E10" s="31"/>
      <c r="F10" s="31"/>
      <c r="G10" s="31"/>
      <c r="H10" s="31"/>
      <c r="I10" s="31"/>
      <c r="J10" s="26"/>
      <c r="K10" s="26"/>
      <c r="L10" s="26"/>
      <c r="M10" s="26"/>
      <c r="N10" s="26"/>
      <c r="O10" s="26"/>
      <c r="P10" s="26"/>
    </row>
    <row r="11" spans="2:16">
      <c r="B11" s="29" t="s">
        <v>42</v>
      </c>
      <c r="C11" s="29"/>
      <c r="D11" s="29"/>
      <c r="E11" s="29"/>
      <c r="F11" s="29"/>
      <c r="G11" s="30"/>
      <c r="H11" s="4">
        <v>0</v>
      </c>
      <c r="I11" s="26" t="s">
        <v>31</v>
      </c>
      <c r="J11" s="26"/>
      <c r="K11" s="26"/>
      <c r="L11" s="26"/>
      <c r="M11" s="26"/>
      <c r="N11" s="26"/>
      <c r="O11" s="26"/>
      <c r="P11" s="26"/>
    </row>
    <row r="12" spans="2:16">
      <c r="B12" s="26"/>
      <c r="C12" s="26"/>
      <c r="D12" s="26"/>
      <c r="E12" s="26"/>
      <c r="F12" s="26"/>
      <c r="G12" s="26"/>
      <c r="H12" s="26"/>
      <c r="I12" s="26"/>
      <c r="J12" s="26"/>
      <c r="K12" s="26"/>
      <c r="L12" s="26"/>
      <c r="M12" s="26"/>
      <c r="N12" s="26"/>
      <c r="O12" s="26"/>
      <c r="P12" s="26"/>
    </row>
    <row r="13" spans="2:16">
      <c r="B13" s="31" t="s">
        <v>3</v>
      </c>
      <c r="C13" s="31"/>
      <c r="D13" s="31"/>
      <c r="E13" s="31"/>
      <c r="F13" s="31"/>
      <c r="G13" s="31"/>
      <c r="H13" s="31"/>
      <c r="I13" s="31"/>
      <c r="J13" s="26"/>
      <c r="K13" s="26"/>
      <c r="L13" s="26"/>
      <c r="M13" s="26"/>
      <c r="N13" s="26"/>
      <c r="O13" s="26"/>
      <c r="P13" s="26"/>
    </row>
    <row r="14" spans="2:16">
      <c r="B14" s="29" t="s">
        <v>43</v>
      </c>
      <c r="C14" s="29"/>
      <c r="D14" s="29"/>
      <c r="E14" s="29"/>
      <c r="F14" s="29"/>
      <c r="G14" s="30"/>
      <c r="H14" s="5">
        <v>0</v>
      </c>
      <c r="I14" s="26" t="s">
        <v>5</v>
      </c>
      <c r="J14" s="26"/>
      <c r="K14" s="26"/>
      <c r="L14" s="26"/>
      <c r="M14" s="26"/>
      <c r="N14" s="26"/>
      <c r="O14" s="26"/>
      <c r="P14" s="26"/>
    </row>
    <row r="15" spans="2:16">
      <c r="B15" s="29" t="s">
        <v>44</v>
      </c>
      <c r="C15" s="29"/>
      <c r="D15" s="29"/>
      <c r="E15" s="29"/>
      <c r="F15" s="29"/>
      <c r="G15" s="30"/>
      <c r="H15" s="5">
        <v>1.21</v>
      </c>
      <c r="I15" s="26" t="s">
        <v>45</v>
      </c>
      <c r="J15" s="26"/>
      <c r="K15" s="26"/>
      <c r="L15" s="26"/>
      <c r="M15" s="26"/>
      <c r="N15" s="26"/>
      <c r="O15" s="26"/>
      <c r="P15" s="26"/>
    </row>
    <row r="16" spans="2:16">
      <c r="B16" s="26"/>
      <c r="C16" s="26"/>
      <c r="D16" s="26"/>
      <c r="E16" s="26"/>
      <c r="F16" s="26"/>
      <c r="G16" s="26"/>
      <c r="H16" s="26"/>
      <c r="I16" s="26"/>
      <c r="J16" s="26"/>
      <c r="K16" s="26"/>
      <c r="L16" s="26"/>
      <c r="M16" s="26"/>
      <c r="N16" s="26"/>
      <c r="O16" s="26"/>
      <c r="P16" s="26"/>
    </row>
    <row r="17" spans="2:16">
      <c r="B17" s="31" t="s">
        <v>8</v>
      </c>
      <c r="C17" s="31"/>
      <c r="D17" s="31"/>
      <c r="E17" s="31"/>
      <c r="F17" s="31"/>
      <c r="G17" s="31"/>
      <c r="H17" s="31"/>
      <c r="I17" s="31"/>
      <c r="J17" s="26"/>
      <c r="K17" s="26"/>
      <c r="L17" s="26"/>
      <c r="M17" s="26"/>
      <c r="N17" s="26"/>
      <c r="O17" s="26"/>
      <c r="P17" s="26"/>
    </row>
    <row r="18" spans="2:16">
      <c r="B18" s="29" t="s">
        <v>46</v>
      </c>
      <c r="C18" s="29"/>
      <c r="D18" s="29"/>
      <c r="E18" s="29"/>
      <c r="F18" s="29"/>
      <c r="G18" s="30"/>
      <c r="H18" s="5">
        <v>0</v>
      </c>
      <c r="I18" s="26" t="s">
        <v>5</v>
      </c>
      <c r="J18" s="26"/>
      <c r="K18" s="26"/>
      <c r="L18" s="26"/>
      <c r="M18" s="26"/>
      <c r="N18" s="26"/>
      <c r="O18" s="26"/>
      <c r="P18" s="26"/>
    </row>
    <row r="19" spans="2:16">
      <c r="B19" s="26"/>
      <c r="C19" s="26"/>
      <c r="D19" s="26"/>
      <c r="E19" s="26"/>
      <c r="F19" s="26"/>
      <c r="G19" s="26"/>
      <c r="H19" s="26"/>
      <c r="I19" s="26"/>
      <c r="J19" s="26"/>
      <c r="K19" s="26"/>
      <c r="L19" s="26"/>
      <c r="M19" s="26"/>
      <c r="N19" s="26"/>
      <c r="O19" s="26"/>
      <c r="P19" s="26"/>
    </row>
    <row r="20" spans="2:16">
      <c r="B20" s="29" t="s">
        <v>47</v>
      </c>
      <c r="C20" s="29"/>
      <c r="D20" s="29"/>
      <c r="E20" s="29"/>
      <c r="F20" s="29"/>
      <c r="G20" s="29"/>
      <c r="H20" s="29"/>
      <c r="I20" s="29"/>
      <c r="J20" s="26"/>
      <c r="K20" s="26"/>
      <c r="L20" s="26"/>
      <c r="M20" s="26"/>
      <c r="N20" s="26"/>
      <c r="O20" s="26"/>
      <c r="P20" s="26"/>
    </row>
    <row r="21" spans="2:16">
      <c r="B21" s="26"/>
      <c r="C21" s="26"/>
      <c r="D21" s="26"/>
      <c r="E21" s="26"/>
      <c r="F21" s="26"/>
      <c r="G21" s="26"/>
      <c r="H21" s="26" t="s">
        <v>0</v>
      </c>
      <c r="I21" s="26" t="s">
        <v>11</v>
      </c>
      <c r="J21" s="26"/>
      <c r="K21" s="26"/>
      <c r="L21" s="26"/>
      <c r="M21" s="26"/>
      <c r="N21" s="26"/>
      <c r="O21" s="26"/>
      <c r="P21" s="26"/>
    </row>
    <row r="22" spans="2:16">
      <c r="B22" s="26"/>
      <c r="C22" s="26"/>
      <c r="D22" s="26"/>
      <c r="E22" s="26"/>
      <c r="F22" s="26"/>
      <c r="G22" s="26" t="s">
        <v>29</v>
      </c>
      <c r="H22" s="26">
        <f>H11*9.1</f>
        <v>0</v>
      </c>
      <c r="I22" s="6">
        <f>H22*$P$24</f>
        <v>0</v>
      </c>
      <c r="J22" s="26"/>
      <c r="K22" s="26"/>
      <c r="L22" s="26"/>
      <c r="M22" s="26"/>
      <c r="N22" s="26" t="s">
        <v>27</v>
      </c>
      <c r="O22" s="26"/>
      <c r="P22" s="10">
        <v>0.24603</v>
      </c>
    </row>
    <row r="23" spans="2:16">
      <c r="B23" s="26"/>
      <c r="C23" s="26"/>
      <c r="D23" s="26"/>
      <c r="E23" s="26"/>
      <c r="F23" s="26"/>
      <c r="G23" s="26" t="s">
        <v>13</v>
      </c>
      <c r="H23" s="26">
        <f>9.1*H14/H15</f>
        <v>0</v>
      </c>
      <c r="I23" s="6">
        <f>H23*$P$24</f>
        <v>0</v>
      </c>
      <c r="J23" s="26"/>
      <c r="K23" s="26"/>
      <c r="L23" s="26"/>
      <c r="M23" s="26"/>
      <c r="N23" s="26" t="s">
        <v>28</v>
      </c>
      <c r="O23" s="26"/>
      <c r="P23" s="11">
        <v>6.6669999999999993E-2</v>
      </c>
    </row>
    <row r="24" spans="2:16">
      <c r="B24" s="26"/>
      <c r="C24" s="26"/>
      <c r="D24" s="26"/>
      <c r="E24" s="26"/>
      <c r="F24" s="26"/>
      <c r="G24" s="26" t="s">
        <v>15</v>
      </c>
      <c r="H24" s="26">
        <f>9.1*H18/1.21</f>
        <v>0</v>
      </c>
      <c r="I24" s="6">
        <f>H24*$P$24</f>
        <v>0</v>
      </c>
      <c r="J24" s="26"/>
      <c r="K24" s="26"/>
      <c r="L24" s="26"/>
      <c r="M24" s="26"/>
      <c r="N24" s="26"/>
      <c r="O24" s="26"/>
      <c r="P24" s="12">
        <f>SUM(P22:P23)</f>
        <v>0.31269999999999998</v>
      </c>
    </row>
    <row r="25" spans="2:16">
      <c r="B25" s="26"/>
      <c r="C25" s="26"/>
      <c r="D25" s="26"/>
      <c r="E25" s="26"/>
      <c r="F25" s="26"/>
      <c r="G25" s="26"/>
      <c r="H25" s="26"/>
      <c r="I25" s="26"/>
      <c r="J25" s="26"/>
      <c r="K25" s="26"/>
      <c r="L25" s="26"/>
      <c r="M25" s="26"/>
      <c r="N25" s="26"/>
      <c r="O25" s="26"/>
      <c r="P25" s="26"/>
    </row>
    <row r="26" spans="2:16">
      <c r="B26" s="26"/>
      <c r="C26" s="26"/>
      <c r="D26" s="26"/>
      <c r="E26" s="26"/>
      <c r="F26" s="26"/>
      <c r="G26" s="26"/>
      <c r="H26" s="26"/>
      <c r="I26" s="26"/>
      <c r="J26" s="26"/>
      <c r="K26" s="26"/>
      <c r="L26" s="26"/>
      <c r="M26" s="26"/>
      <c r="N26" s="26"/>
      <c r="O26" s="26"/>
      <c r="P26" s="26"/>
    </row>
    <row r="27" spans="2:16">
      <c r="B27" s="26"/>
      <c r="C27" s="26"/>
      <c r="D27" s="26"/>
      <c r="E27" s="26"/>
      <c r="F27" s="26"/>
      <c r="G27" s="26"/>
      <c r="H27" s="26"/>
      <c r="I27" s="26">
        <f>SUM(I22:I24)/1000</f>
        <v>0</v>
      </c>
      <c r="J27" s="26" t="s">
        <v>18</v>
      </c>
      <c r="K27" s="26"/>
      <c r="L27" s="26"/>
      <c r="M27" s="26"/>
      <c r="N27" s="26"/>
      <c r="O27" s="26"/>
      <c r="P27" s="26"/>
    </row>
    <row r="28" spans="2:16">
      <c r="B28" s="26"/>
      <c r="C28" s="26"/>
      <c r="D28" s="26"/>
      <c r="E28" s="26"/>
      <c r="F28" s="26"/>
      <c r="G28" s="26"/>
      <c r="H28" s="26"/>
      <c r="I28" s="26"/>
      <c r="J28" s="26"/>
      <c r="K28" s="26"/>
      <c r="L28" s="26"/>
      <c r="M28" s="26"/>
      <c r="N28" s="26"/>
      <c r="O28" s="26"/>
      <c r="P28" s="26"/>
    </row>
  </sheetData>
  <mergeCells count="8">
    <mergeCell ref="B18:G18"/>
    <mergeCell ref="B20:I20"/>
    <mergeCell ref="B11:G11"/>
    <mergeCell ref="B10:I10"/>
    <mergeCell ref="B13:I13"/>
    <mergeCell ref="B14:G14"/>
    <mergeCell ref="B15:G15"/>
    <mergeCell ref="B17:I17"/>
  </mergeCells>
  <pageMargins left="0.7" right="0.7" top="0.75" bottom="0.75" header="0.3" footer="0.3"/>
  <pageSetup paperSize="9" scale="64"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F05B5C-BEAF-46C0-A519-F2DA9DEEAF32}">
  <dimension ref="B10:S33"/>
  <sheetViews>
    <sheetView showGridLines="0" showRowColHeaders="0" topLeftCell="A4" zoomScaleNormal="100" workbookViewId="0">
      <selection activeCell="D33" sqref="D33"/>
    </sheetView>
  </sheetViews>
  <sheetFormatPr defaultRowHeight="14.45"/>
  <cols>
    <col min="1" max="1" width="4" customWidth="1"/>
    <col min="8" max="9" width="9.42578125" bestFit="1" customWidth="1"/>
    <col min="11" max="11" width="4" customWidth="1"/>
    <col min="12" max="13" width="4.5703125" customWidth="1"/>
    <col min="16" max="16" width="10.5703125" bestFit="1" customWidth="1"/>
  </cols>
  <sheetData>
    <row r="10" spans="2:19" ht="48" customHeight="1"/>
    <row r="11" spans="2:19">
      <c r="B11" s="31" t="s">
        <v>29</v>
      </c>
      <c r="C11" s="31"/>
      <c r="D11" s="31"/>
      <c r="E11" s="31"/>
      <c r="F11" s="31"/>
      <c r="G11" s="31"/>
      <c r="H11" s="31"/>
      <c r="I11" s="31"/>
      <c r="J11" s="26"/>
      <c r="K11" s="26"/>
      <c r="L11" s="26"/>
      <c r="M11" s="26"/>
      <c r="N11" s="26"/>
      <c r="O11" s="26"/>
      <c r="P11" s="26"/>
      <c r="Q11" s="26"/>
      <c r="R11" s="26"/>
      <c r="S11" s="26"/>
    </row>
    <row r="12" spans="2:19">
      <c r="B12" s="29" t="s">
        <v>48</v>
      </c>
      <c r="C12" s="29"/>
      <c r="D12" s="29"/>
      <c r="E12" s="29"/>
      <c r="F12" s="29"/>
      <c r="G12" s="30"/>
      <c r="H12" s="4">
        <v>0</v>
      </c>
      <c r="I12" s="26" t="s">
        <v>31</v>
      </c>
      <c r="J12" s="26"/>
      <c r="K12" s="26"/>
      <c r="L12" s="26"/>
      <c r="M12" s="26"/>
      <c r="N12" s="26"/>
      <c r="O12" s="26"/>
      <c r="P12" s="26"/>
      <c r="Q12" s="26"/>
      <c r="R12" s="26"/>
      <c r="S12" s="26"/>
    </row>
    <row r="13" spans="2:19">
      <c r="B13" s="26"/>
      <c r="C13" s="26"/>
      <c r="D13" s="26"/>
      <c r="E13" s="26"/>
      <c r="F13" s="26"/>
      <c r="G13" s="26"/>
      <c r="H13" s="26"/>
      <c r="I13" s="26"/>
      <c r="J13" s="26"/>
      <c r="K13" s="26"/>
      <c r="L13" s="26"/>
      <c r="M13" s="26"/>
      <c r="N13" s="26"/>
      <c r="O13" s="26"/>
      <c r="P13" s="26"/>
      <c r="Q13" s="26"/>
      <c r="R13" s="26"/>
      <c r="S13" s="26"/>
    </row>
    <row r="14" spans="2:19">
      <c r="B14" s="31" t="s">
        <v>3</v>
      </c>
      <c r="C14" s="31"/>
      <c r="D14" s="31"/>
      <c r="E14" s="31"/>
      <c r="F14" s="31"/>
      <c r="G14" s="31"/>
      <c r="H14" s="31"/>
      <c r="I14" s="31"/>
      <c r="J14" s="26"/>
      <c r="K14" s="26"/>
      <c r="L14" s="26"/>
      <c r="M14" s="26"/>
      <c r="N14" s="26"/>
      <c r="O14" s="26"/>
      <c r="P14" s="26"/>
      <c r="Q14" s="26"/>
      <c r="R14" s="26"/>
      <c r="S14" s="26"/>
    </row>
    <row r="15" spans="2:19">
      <c r="B15" s="29" t="s">
        <v>49</v>
      </c>
      <c r="C15" s="29"/>
      <c r="D15" s="29"/>
      <c r="E15" s="29"/>
      <c r="F15" s="29"/>
      <c r="G15" s="30"/>
      <c r="H15" s="5">
        <v>0</v>
      </c>
      <c r="I15" s="26" t="s">
        <v>5</v>
      </c>
      <c r="J15" s="26"/>
      <c r="K15" s="26"/>
      <c r="L15" s="26"/>
      <c r="M15" s="26"/>
      <c r="N15" s="26"/>
      <c r="O15" s="26"/>
      <c r="P15" s="26"/>
      <c r="Q15" s="26"/>
      <c r="R15" s="26"/>
      <c r="S15" s="26"/>
    </row>
    <row r="16" spans="2:19">
      <c r="B16" s="29" t="s">
        <v>50</v>
      </c>
      <c r="C16" s="29"/>
      <c r="D16" s="29"/>
      <c r="E16" s="29"/>
      <c r="F16" s="29"/>
      <c r="G16" s="30"/>
      <c r="H16" s="5">
        <v>1.32</v>
      </c>
      <c r="I16" s="26" t="s">
        <v>45</v>
      </c>
      <c r="J16" s="26"/>
      <c r="K16" s="26"/>
      <c r="L16" s="26"/>
      <c r="M16" s="26"/>
      <c r="N16" s="26"/>
      <c r="O16" s="26"/>
      <c r="P16" s="26"/>
      <c r="Q16" s="26"/>
      <c r="R16" s="26"/>
      <c r="S16" s="26"/>
    </row>
    <row r="17" spans="2:19">
      <c r="B17" s="26"/>
      <c r="C17" s="26"/>
      <c r="D17" s="26"/>
      <c r="E17" s="26"/>
      <c r="F17" s="26"/>
      <c r="G17" s="26"/>
      <c r="H17" s="26"/>
      <c r="I17" s="26"/>
      <c r="J17" s="26"/>
      <c r="K17" s="26"/>
      <c r="L17" s="26"/>
      <c r="M17" s="26"/>
      <c r="N17" s="26"/>
      <c r="O17" s="26"/>
      <c r="P17" s="26"/>
      <c r="Q17" s="26"/>
      <c r="R17" s="26"/>
      <c r="S17" s="26"/>
    </row>
    <row r="18" spans="2:19">
      <c r="B18" s="31" t="s">
        <v>8</v>
      </c>
      <c r="C18" s="31"/>
      <c r="D18" s="31"/>
      <c r="E18" s="31"/>
      <c r="F18" s="31"/>
      <c r="G18" s="31"/>
      <c r="H18" s="31"/>
      <c r="I18" s="31"/>
      <c r="J18" s="26"/>
      <c r="K18" s="26"/>
      <c r="L18" s="26"/>
      <c r="M18" s="26"/>
      <c r="N18" s="26"/>
      <c r="O18" s="26"/>
      <c r="P18" s="26"/>
      <c r="Q18" s="26"/>
      <c r="R18" s="26"/>
      <c r="S18" s="26"/>
    </row>
    <row r="19" spans="2:19">
      <c r="B19" s="29" t="s">
        <v>51</v>
      </c>
      <c r="C19" s="29"/>
      <c r="D19" s="29"/>
      <c r="E19" s="29"/>
      <c r="F19" s="29"/>
      <c r="G19" s="30"/>
      <c r="H19" s="5">
        <v>0</v>
      </c>
      <c r="I19" s="26" t="s">
        <v>5</v>
      </c>
      <c r="J19" s="26"/>
      <c r="K19" s="26"/>
      <c r="L19" s="26"/>
      <c r="M19" s="26"/>
      <c r="N19" s="26"/>
      <c r="O19" s="26"/>
      <c r="P19" s="26"/>
      <c r="Q19" s="26"/>
      <c r="R19" s="26"/>
      <c r="S19" s="26"/>
    </row>
    <row r="20" spans="2:19">
      <c r="B20" s="26"/>
      <c r="C20" s="26"/>
      <c r="D20" s="26"/>
      <c r="E20" s="26"/>
      <c r="F20" s="26"/>
      <c r="G20" s="26"/>
      <c r="H20" s="26"/>
      <c r="I20" s="26"/>
      <c r="J20" s="26"/>
      <c r="K20" s="26"/>
      <c r="L20" s="26"/>
      <c r="M20" s="26"/>
      <c r="N20" s="26"/>
      <c r="O20" s="26"/>
      <c r="P20" s="26"/>
      <c r="Q20" s="26"/>
      <c r="R20" s="26"/>
      <c r="S20" s="26"/>
    </row>
    <row r="21" spans="2:19">
      <c r="B21" s="29" t="s">
        <v>52</v>
      </c>
      <c r="C21" s="29"/>
      <c r="D21" s="29"/>
      <c r="E21" s="29"/>
      <c r="F21" s="29"/>
      <c r="G21" s="29"/>
      <c r="H21" s="29"/>
      <c r="I21" s="29"/>
      <c r="J21" s="26"/>
      <c r="K21" s="26"/>
      <c r="L21" s="26"/>
      <c r="M21" s="26"/>
      <c r="N21" s="26"/>
      <c r="O21" s="26"/>
      <c r="P21" s="26"/>
      <c r="Q21" s="26"/>
      <c r="R21" s="26"/>
      <c r="S21" s="26"/>
    </row>
    <row r="22" spans="2:19">
      <c r="B22" s="26"/>
      <c r="C22" s="26"/>
      <c r="D22" s="26"/>
      <c r="E22" s="26"/>
      <c r="F22" s="26"/>
      <c r="G22" s="26"/>
      <c r="H22" s="26" t="s">
        <v>0</v>
      </c>
      <c r="I22" s="26" t="s">
        <v>11</v>
      </c>
      <c r="J22" s="26"/>
      <c r="K22" s="26"/>
      <c r="L22" s="26"/>
      <c r="M22" s="26"/>
      <c r="N22" s="26"/>
      <c r="O22" s="26"/>
      <c r="P22" s="26"/>
      <c r="Q22" s="26"/>
      <c r="R22" s="26"/>
      <c r="S22" s="26"/>
    </row>
    <row r="23" spans="2:19">
      <c r="B23" s="26"/>
      <c r="C23" s="26"/>
      <c r="D23" s="26"/>
      <c r="E23" s="26"/>
      <c r="F23" s="26"/>
      <c r="G23" s="26" t="s">
        <v>29</v>
      </c>
      <c r="H23" s="26">
        <f>H12*10</f>
        <v>0</v>
      </c>
      <c r="I23" s="6">
        <f>H23*$P$25</f>
        <v>0</v>
      </c>
      <c r="J23" s="26"/>
      <c r="K23" s="26"/>
      <c r="L23" s="26"/>
      <c r="M23" s="26"/>
      <c r="N23" s="26" t="s">
        <v>27</v>
      </c>
      <c r="O23" s="26"/>
      <c r="P23" s="10">
        <v>0.26023000000000002</v>
      </c>
      <c r="Q23" s="26"/>
      <c r="R23" s="26"/>
      <c r="S23" s="26"/>
    </row>
    <row r="24" spans="2:19">
      <c r="B24" s="26"/>
      <c r="C24" s="26"/>
      <c r="D24" s="26"/>
      <c r="E24" s="26"/>
      <c r="F24" s="26"/>
      <c r="G24" s="26" t="s">
        <v>13</v>
      </c>
      <c r="H24" s="26">
        <f>10*H15/H16</f>
        <v>0</v>
      </c>
      <c r="I24" s="6">
        <f>H24*$P$25</f>
        <v>0</v>
      </c>
      <c r="J24" s="26"/>
      <c r="K24" s="26"/>
      <c r="L24" s="26"/>
      <c r="M24" s="26"/>
      <c r="N24" s="26" t="s">
        <v>28</v>
      </c>
      <c r="O24" s="26"/>
      <c r="P24" s="11">
        <v>6.191E-2</v>
      </c>
      <c r="Q24" s="26"/>
      <c r="R24" s="26"/>
      <c r="S24" s="26"/>
    </row>
    <row r="25" spans="2:19">
      <c r="B25" s="26"/>
      <c r="C25" s="26"/>
      <c r="D25" s="26"/>
      <c r="E25" s="26"/>
      <c r="F25" s="26"/>
      <c r="G25" s="26" t="s">
        <v>15</v>
      </c>
      <c r="H25" s="26">
        <f>10*H19/1.32</f>
        <v>0</v>
      </c>
      <c r="I25" s="6">
        <f>H25*$P$25</f>
        <v>0</v>
      </c>
      <c r="J25" s="26"/>
      <c r="K25" s="26"/>
      <c r="L25" s="26"/>
      <c r="M25" s="26"/>
      <c r="N25" s="26"/>
      <c r="O25" s="26"/>
      <c r="P25" s="12">
        <f>SUM(P23:P24)</f>
        <v>0.32214000000000004</v>
      </c>
      <c r="Q25" s="26"/>
      <c r="R25" s="26"/>
      <c r="S25" s="26"/>
    </row>
    <row r="26" spans="2:19">
      <c r="B26" s="26"/>
      <c r="C26" s="26"/>
      <c r="D26" s="26"/>
      <c r="E26" s="26"/>
      <c r="F26" s="26"/>
      <c r="G26" s="26"/>
      <c r="H26" s="26"/>
      <c r="I26" s="26"/>
      <c r="J26" s="26"/>
      <c r="K26" s="26"/>
      <c r="L26" s="26"/>
      <c r="M26" s="26"/>
      <c r="N26" s="26"/>
      <c r="O26" s="26"/>
      <c r="P26" s="26"/>
      <c r="Q26" s="26"/>
      <c r="R26" s="26"/>
      <c r="S26" s="26"/>
    </row>
    <row r="27" spans="2:19">
      <c r="B27" s="26"/>
      <c r="C27" s="26"/>
      <c r="D27" s="26"/>
      <c r="E27" s="26"/>
      <c r="F27" s="26"/>
      <c r="G27" s="26"/>
      <c r="H27" s="26"/>
      <c r="I27" s="26"/>
      <c r="J27" s="26"/>
      <c r="K27" s="26"/>
      <c r="L27" s="26"/>
      <c r="M27" s="26"/>
      <c r="N27" s="26"/>
      <c r="O27" s="26"/>
      <c r="P27" s="26"/>
      <c r="Q27" s="26"/>
      <c r="R27" s="26"/>
      <c r="S27" s="26"/>
    </row>
    <row r="28" spans="2:19">
      <c r="B28" s="26"/>
      <c r="C28" s="26"/>
      <c r="D28" s="26"/>
      <c r="E28" s="26"/>
      <c r="F28" s="26"/>
      <c r="G28" s="26"/>
      <c r="H28" s="26"/>
      <c r="I28" s="26">
        <f>SUM(I23:I25)/1000</f>
        <v>0</v>
      </c>
      <c r="J28" s="26" t="s">
        <v>18</v>
      </c>
      <c r="K28" s="26"/>
      <c r="L28" s="26"/>
      <c r="M28" s="26"/>
      <c r="N28" s="26"/>
      <c r="O28" s="26"/>
      <c r="P28" s="26"/>
      <c r="Q28" s="26"/>
      <c r="R28" s="26"/>
      <c r="S28" s="26"/>
    </row>
    <row r="29" spans="2:19">
      <c r="B29" s="26"/>
      <c r="C29" s="26"/>
      <c r="D29" s="26"/>
      <c r="E29" s="26"/>
      <c r="F29" s="26"/>
      <c r="G29" s="26"/>
      <c r="H29" s="26"/>
      <c r="I29" s="26"/>
      <c r="J29" s="26"/>
      <c r="K29" s="26"/>
      <c r="L29" s="26"/>
      <c r="M29" s="26"/>
      <c r="N29" s="26"/>
      <c r="O29" s="26"/>
      <c r="P29" s="26"/>
      <c r="Q29" s="26"/>
      <c r="R29" s="26"/>
      <c r="S29" s="26"/>
    </row>
    <row r="30" spans="2:19">
      <c r="B30" s="26"/>
      <c r="C30" s="26"/>
      <c r="D30" s="26"/>
      <c r="E30" s="26"/>
      <c r="F30" s="26"/>
      <c r="G30" s="26"/>
      <c r="H30" s="26"/>
      <c r="I30" s="26"/>
      <c r="J30" s="26"/>
      <c r="K30" s="26"/>
      <c r="L30" s="26"/>
      <c r="M30" s="26"/>
      <c r="N30" s="26"/>
      <c r="O30" s="26"/>
      <c r="P30" s="26"/>
      <c r="Q30" s="26"/>
      <c r="R30" s="26"/>
      <c r="S30" s="26"/>
    </row>
    <row r="31" spans="2:19">
      <c r="B31" s="26"/>
      <c r="C31" s="26"/>
      <c r="D31" s="26"/>
      <c r="E31" s="26"/>
      <c r="F31" s="26"/>
      <c r="G31" s="26"/>
      <c r="H31" s="26"/>
      <c r="I31" s="26"/>
      <c r="J31" s="26"/>
      <c r="K31" s="26"/>
      <c r="L31" s="26"/>
      <c r="M31" s="26"/>
      <c r="N31" s="26"/>
      <c r="O31" s="26"/>
      <c r="P31" s="26"/>
      <c r="Q31" s="26"/>
      <c r="R31" s="26"/>
      <c r="S31" s="26"/>
    </row>
    <row r="32" spans="2:19">
      <c r="B32" s="26"/>
      <c r="C32" s="26"/>
      <c r="D32" s="26"/>
      <c r="E32" s="26"/>
      <c r="F32" s="26"/>
      <c r="G32" s="26"/>
      <c r="H32" s="26"/>
      <c r="I32" s="26"/>
      <c r="J32" s="26"/>
      <c r="K32" s="26"/>
      <c r="L32" s="26"/>
      <c r="M32" s="26"/>
      <c r="N32" s="26"/>
      <c r="O32" s="26"/>
      <c r="P32" s="26"/>
      <c r="Q32" s="26"/>
      <c r="R32" s="26"/>
      <c r="S32" s="26"/>
    </row>
    <row r="33" spans="2:19">
      <c r="B33" s="26"/>
      <c r="C33" s="26"/>
      <c r="D33" s="26"/>
      <c r="E33" s="26"/>
      <c r="F33" s="26"/>
      <c r="G33" s="26"/>
      <c r="H33" s="26"/>
      <c r="I33" s="26"/>
      <c r="J33" s="26"/>
      <c r="K33" s="26"/>
      <c r="L33" s="26"/>
      <c r="M33" s="26"/>
      <c r="N33" s="26"/>
      <c r="O33" s="26"/>
      <c r="P33" s="26"/>
      <c r="Q33" s="26"/>
      <c r="R33" s="26"/>
      <c r="S33" s="26"/>
    </row>
  </sheetData>
  <mergeCells count="8">
    <mergeCell ref="B19:G19"/>
    <mergeCell ref="B21:I21"/>
    <mergeCell ref="B11:I11"/>
    <mergeCell ref="B12:G12"/>
    <mergeCell ref="B14:I14"/>
    <mergeCell ref="B15:G15"/>
    <mergeCell ref="B16:G16"/>
    <mergeCell ref="B18:I18"/>
  </mergeCells>
  <pageMargins left="0.7" right="0.7" top="0.75" bottom="0.75" header="0.3" footer="0.3"/>
  <pageSetup paperSize="9" scale="63"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2FBC5-F5B0-46CD-B5BA-A4C1C715B392}">
  <dimension ref="B9:Q28"/>
  <sheetViews>
    <sheetView showGridLines="0" showRowColHeaders="0" topLeftCell="A13" zoomScaleNormal="100" workbookViewId="0">
      <selection activeCell="B20" sqref="B20:J20"/>
    </sheetView>
  </sheetViews>
  <sheetFormatPr defaultRowHeight="14.45"/>
  <cols>
    <col min="1" max="1" width="4.140625" customWidth="1"/>
    <col min="8" max="9" width="9.42578125" bestFit="1" customWidth="1"/>
    <col min="11" max="11" width="5.42578125" customWidth="1"/>
    <col min="12" max="12" width="5" customWidth="1"/>
    <col min="13" max="13" width="5.140625" customWidth="1"/>
    <col min="16" max="16" width="10.5703125" bestFit="1" customWidth="1"/>
  </cols>
  <sheetData>
    <row r="9" spans="2:17" ht="39" customHeight="1"/>
    <row r="10" spans="2:17">
      <c r="B10" s="31" t="s">
        <v>20</v>
      </c>
      <c r="C10" s="31"/>
      <c r="D10" s="31"/>
      <c r="E10" s="31"/>
      <c r="F10" s="31"/>
      <c r="G10" s="31"/>
      <c r="H10" s="31"/>
      <c r="I10" s="31"/>
      <c r="J10" s="26"/>
      <c r="K10" s="26"/>
      <c r="L10" s="26"/>
      <c r="M10" s="26"/>
      <c r="N10" s="26"/>
      <c r="O10" s="26"/>
      <c r="P10" s="26"/>
      <c r="Q10" s="26"/>
    </row>
    <row r="11" spans="2:17">
      <c r="B11" s="29" t="s">
        <v>53</v>
      </c>
      <c r="C11" s="29"/>
      <c r="D11" s="29"/>
      <c r="E11" s="29"/>
      <c r="F11" s="29"/>
      <c r="G11" s="30"/>
      <c r="H11" s="4">
        <v>0</v>
      </c>
      <c r="I11" s="26" t="s">
        <v>22</v>
      </c>
      <c r="J11" s="26"/>
      <c r="K11" s="26"/>
      <c r="L11" s="26"/>
      <c r="M11" s="26"/>
      <c r="N11" s="26"/>
      <c r="O11" s="26"/>
      <c r="P11" s="26"/>
      <c r="Q11" s="26"/>
    </row>
    <row r="12" spans="2:17">
      <c r="B12" s="26"/>
      <c r="C12" s="26"/>
      <c r="D12" s="26"/>
      <c r="E12" s="26"/>
      <c r="F12" s="26"/>
      <c r="G12" s="26"/>
      <c r="H12" s="26"/>
      <c r="I12" s="26"/>
      <c r="J12" s="26"/>
      <c r="K12" s="26"/>
      <c r="L12" s="26"/>
      <c r="M12" s="26"/>
      <c r="N12" s="26"/>
      <c r="O12" s="26"/>
      <c r="P12" s="26"/>
      <c r="Q12" s="26"/>
    </row>
    <row r="13" spans="2:17">
      <c r="B13" s="31" t="s">
        <v>3</v>
      </c>
      <c r="C13" s="31"/>
      <c r="D13" s="31"/>
      <c r="E13" s="31"/>
      <c r="F13" s="31"/>
      <c r="G13" s="31"/>
      <c r="H13" s="31"/>
      <c r="I13" s="31"/>
      <c r="J13" s="26"/>
      <c r="K13" s="26"/>
      <c r="L13" s="26"/>
      <c r="M13" s="26"/>
      <c r="N13" s="26"/>
      <c r="O13" s="26"/>
      <c r="P13" s="26"/>
      <c r="Q13" s="26"/>
    </row>
    <row r="14" spans="2:17">
      <c r="B14" s="29" t="s">
        <v>54</v>
      </c>
      <c r="C14" s="29"/>
      <c r="D14" s="29"/>
      <c r="E14" s="29"/>
      <c r="F14" s="29"/>
      <c r="G14" s="30"/>
      <c r="H14" s="5">
        <v>0</v>
      </c>
      <c r="I14" s="26" t="s">
        <v>5</v>
      </c>
      <c r="J14" s="26"/>
      <c r="K14" s="26"/>
      <c r="L14" s="26"/>
      <c r="M14" s="26"/>
      <c r="N14" s="26"/>
      <c r="O14" s="26"/>
      <c r="P14" s="26"/>
      <c r="Q14" s="26"/>
    </row>
    <row r="15" spans="2:17">
      <c r="B15" s="29" t="s">
        <v>55</v>
      </c>
      <c r="C15" s="29"/>
      <c r="D15" s="29"/>
      <c r="E15" s="29"/>
      <c r="F15" s="29"/>
      <c r="G15" s="30"/>
      <c r="H15" s="5">
        <v>1.61</v>
      </c>
      <c r="I15" s="26" t="s">
        <v>56</v>
      </c>
      <c r="J15" s="26"/>
      <c r="K15" s="26"/>
      <c r="L15" s="26"/>
      <c r="M15" s="26"/>
      <c r="N15" s="26"/>
      <c r="O15" s="26"/>
      <c r="P15" s="26"/>
      <c r="Q15" s="26"/>
    </row>
    <row r="16" spans="2:17">
      <c r="B16" s="26"/>
      <c r="C16" s="26"/>
      <c r="D16" s="26"/>
      <c r="E16" s="26"/>
      <c r="F16" s="26"/>
      <c r="G16" s="26"/>
      <c r="H16" s="26"/>
      <c r="I16" s="26"/>
      <c r="J16" s="26"/>
      <c r="K16" s="26"/>
      <c r="L16" s="26"/>
      <c r="M16" s="26"/>
      <c r="N16" s="26"/>
      <c r="O16" s="26"/>
      <c r="P16" s="26"/>
      <c r="Q16" s="26"/>
    </row>
    <row r="17" spans="2:17">
      <c r="B17" s="31" t="s">
        <v>8</v>
      </c>
      <c r="C17" s="31"/>
      <c r="D17" s="31"/>
      <c r="E17" s="31"/>
      <c r="F17" s="31"/>
      <c r="G17" s="31"/>
      <c r="H17" s="31"/>
      <c r="I17" s="31"/>
      <c r="J17" s="26"/>
      <c r="K17" s="26"/>
      <c r="L17" s="26"/>
      <c r="M17" s="26"/>
      <c r="N17" s="26"/>
      <c r="O17" s="26"/>
      <c r="P17" s="26"/>
      <c r="Q17" s="26"/>
    </row>
    <row r="18" spans="2:17">
      <c r="B18" s="29" t="s">
        <v>57</v>
      </c>
      <c r="C18" s="29"/>
      <c r="D18" s="29"/>
      <c r="E18" s="29"/>
      <c r="F18" s="29"/>
      <c r="G18" s="30"/>
      <c r="H18" s="5">
        <v>0</v>
      </c>
      <c r="I18" s="26" t="s">
        <v>5</v>
      </c>
      <c r="J18" s="26"/>
      <c r="K18" s="26"/>
      <c r="L18" s="26"/>
      <c r="M18" s="26"/>
      <c r="N18" s="26"/>
      <c r="O18" s="26"/>
      <c r="P18" s="26"/>
      <c r="Q18" s="26"/>
    </row>
    <row r="19" spans="2:17">
      <c r="B19" s="26"/>
      <c r="C19" s="26"/>
      <c r="D19" s="26"/>
      <c r="E19" s="26"/>
      <c r="F19" s="26"/>
      <c r="G19" s="26"/>
      <c r="H19" s="26"/>
      <c r="I19" s="26"/>
      <c r="J19" s="26"/>
      <c r="K19" s="26"/>
      <c r="L19" s="26"/>
      <c r="M19" s="26"/>
      <c r="N19" s="26"/>
      <c r="O19" s="26"/>
      <c r="P19" s="26"/>
      <c r="Q19" s="26"/>
    </row>
    <row r="20" spans="2:17">
      <c r="B20" s="29" t="s">
        <v>58</v>
      </c>
      <c r="C20" s="29"/>
      <c r="D20" s="29"/>
      <c r="E20" s="29"/>
      <c r="F20" s="29"/>
      <c r="G20" s="29"/>
      <c r="H20" s="29"/>
      <c r="I20" s="29"/>
      <c r="J20" s="29"/>
      <c r="K20" s="26"/>
      <c r="L20" s="26"/>
      <c r="M20" s="26"/>
      <c r="N20" s="26"/>
      <c r="O20" s="26"/>
      <c r="P20" s="26"/>
      <c r="Q20" s="26"/>
    </row>
    <row r="21" spans="2:17">
      <c r="B21" s="26"/>
      <c r="C21" s="26"/>
      <c r="D21" s="26"/>
      <c r="E21" s="26"/>
      <c r="F21" s="26"/>
      <c r="G21" s="26"/>
      <c r="H21" s="26" t="s">
        <v>20</v>
      </c>
      <c r="I21" s="26" t="s">
        <v>11</v>
      </c>
      <c r="J21" s="26"/>
      <c r="K21" s="26"/>
      <c r="L21" s="26"/>
      <c r="M21" s="26"/>
      <c r="N21" s="26"/>
      <c r="O21" s="26"/>
      <c r="P21" s="26"/>
      <c r="Q21" s="26"/>
    </row>
    <row r="22" spans="2:17">
      <c r="B22" s="26"/>
      <c r="C22" s="26"/>
      <c r="D22" s="26"/>
      <c r="E22" s="26"/>
      <c r="F22" s="26"/>
      <c r="G22" s="26" t="s">
        <v>20</v>
      </c>
      <c r="H22" s="26">
        <f>H11</f>
        <v>0</v>
      </c>
      <c r="I22" s="6">
        <f>H22*$P$24</f>
        <v>0</v>
      </c>
      <c r="J22" s="26"/>
      <c r="K22" s="26"/>
      <c r="L22" s="26"/>
      <c r="M22" s="26"/>
      <c r="N22" s="26" t="s">
        <v>59</v>
      </c>
      <c r="O22" s="26"/>
      <c r="P22" s="13">
        <v>0.34399999999999997</v>
      </c>
      <c r="Q22" s="26"/>
    </row>
    <row r="23" spans="2:17">
      <c r="B23" s="26"/>
      <c r="C23" s="26"/>
      <c r="D23" s="26"/>
      <c r="E23" s="26"/>
      <c r="F23" s="26"/>
      <c r="G23" s="26" t="s">
        <v>13</v>
      </c>
      <c r="H23" s="26">
        <f>H14/H15</f>
        <v>0</v>
      </c>
      <c r="I23" s="6">
        <f>H23*$P$24</f>
        <v>0</v>
      </c>
      <c r="J23" s="26"/>
      <c r="K23" s="26"/>
      <c r="L23" s="26"/>
      <c r="M23" s="26"/>
      <c r="N23" s="26" t="s">
        <v>60</v>
      </c>
      <c r="O23" s="26"/>
      <c r="P23" s="14">
        <v>0.70799999999999996</v>
      </c>
      <c r="Q23" s="26"/>
    </row>
    <row r="24" spans="2:17">
      <c r="B24" s="26"/>
      <c r="C24" s="26"/>
      <c r="D24" s="26"/>
      <c r="E24" s="26"/>
      <c r="F24" s="26"/>
      <c r="G24" s="26" t="s">
        <v>15</v>
      </c>
      <c r="H24" s="26">
        <f>H18/1.61</f>
        <v>0</v>
      </c>
      <c r="I24" s="6">
        <f>H24*$P$24</f>
        <v>0</v>
      </c>
      <c r="J24" s="26"/>
      <c r="K24" s="26"/>
      <c r="L24" s="26"/>
      <c r="M24" s="26"/>
      <c r="N24" s="26"/>
      <c r="O24" s="26"/>
      <c r="P24" s="12">
        <f>SUM(P22:P23)</f>
        <v>1.052</v>
      </c>
      <c r="Q24" s="26"/>
    </row>
    <row r="25" spans="2:17">
      <c r="B25" s="26"/>
      <c r="C25" s="26"/>
      <c r="D25" s="26"/>
      <c r="E25" s="26"/>
      <c r="F25" s="26"/>
      <c r="G25" s="26"/>
      <c r="H25" s="26"/>
      <c r="I25" s="26"/>
      <c r="J25" s="26"/>
      <c r="K25" s="26"/>
      <c r="L25" s="26"/>
      <c r="M25" s="26"/>
      <c r="N25" s="26"/>
      <c r="O25" s="26"/>
      <c r="P25" s="26"/>
      <c r="Q25" s="26"/>
    </row>
    <row r="26" spans="2:17">
      <c r="B26" s="26"/>
      <c r="C26" s="26"/>
      <c r="D26" s="26"/>
      <c r="E26" s="26"/>
      <c r="F26" s="26"/>
      <c r="G26" s="26"/>
      <c r="H26" s="26"/>
      <c r="I26" s="26"/>
      <c r="J26" s="26"/>
      <c r="K26" s="26"/>
      <c r="L26" s="26"/>
      <c r="M26" s="26"/>
      <c r="N26" s="26"/>
      <c r="O26" s="26"/>
      <c r="P26" s="26"/>
      <c r="Q26" s="26"/>
    </row>
    <row r="27" spans="2:17">
      <c r="B27" s="26"/>
      <c r="C27" s="26"/>
      <c r="D27" s="26"/>
      <c r="E27" s="26"/>
      <c r="F27" s="26"/>
      <c r="G27" s="26"/>
      <c r="H27" s="26"/>
      <c r="I27" s="26">
        <f>SUM(I22:I24)/1000</f>
        <v>0</v>
      </c>
      <c r="J27" s="26" t="s">
        <v>18</v>
      </c>
      <c r="K27" s="26"/>
      <c r="L27" s="26"/>
      <c r="M27" s="26"/>
      <c r="N27" s="26"/>
      <c r="O27" s="26"/>
      <c r="P27" s="26"/>
      <c r="Q27" s="26"/>
    </row>
    <row r="28" spans="2:17">
      <c r="B28" s="26"/>
      <c r="C28" s="26"/>
      <c r="D28" s="26"/>
      <c r="E28" s="26"/>
      <c r="F28" s="26"/>
      <c r="G28" s="26"/>
      <c r="H28" s="26"/>
      <c r="I28" s="26"/>
      <c r="J28" s="26"/>
      <c r="K28" s="26"/>
      <c r="L28" s="26"/>
      <c r="M28" s="26"/>
      <c r="N28" s="26"/>
      <c r="O28" s="26"/>
      <c r="P28" s="26"/>
      <c r="Q28" s="26"/>
    </row>
  </sheetData>
  <mergeCells count="8">
    <mergeCell ref="B18:G18"/>
    <mergeCell ref="B20:J20"/>
    <mergeCell ref="B10:I10"/>
    <mergeCell ref="B11:G11"/>
    <mergeCell ref="B13:I13"/>
    <mergeCell ref="B14:G14"/>
    <mergeCell ref="B15:G15"/>
    <mergeCell ref="B17:I17"/>
  </mergeCells>
  <pageMargins left="0.7" right="0.7" top="0.75" bottom="0.75" header="0.3" footer="0.3"/>
  <pageSetup paperSize="9" scale="62"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DAD9-52DA-4F7E-9679-2A31E25CB684}">
  <dimension ref="B2:O67"/>
  <sheetViews>
    <sheetView showGridLines="0" showRowColHeaders="0" zoomScaleNormal="100" workbookViewId="0">
      <selection activeCell="F46" sqref="F46"/>
    </sheetView>
  </sheetViews>
  <sheetFormatPr defaultRowHeight="14.45"/>
  <cols>
    <col min="1" max="1" width="3.5703125" customWidth="1"/>
    <col min="2" max="2" width="16.42578125" customWidth="1"/>
    <col min="3" max="3" width="11.5703125" customWidth="1"/>
    <col min="6" max="6" width="66.42578125" customWidth="1"/>
    <col min="7" max="7" width="3.5703125" customWidth="1"/>
    <col min="12" max="13" width="17.5703125" bestFit="1" customWidth="1"/>
  </cols>
  <sheetData>
    <row r="2" spans="2:15" ht="48" customHeight="1"/>
    <row r="5" spans="2:15">
      <c r="B5" s="26"/>
      <c r="C5" s="26"/>
      <c r="D5" s="26"/>
      <c r="E5" s="26"/>
      <c r="F5" s="26"/>
      <c r="G5" s="26"/>
      <c r="H5" s="26"/>
      <c r="I5" s="26"/>
      <c r="J5" s="26"/>
      <c r="K5" s="26"/>
      <c r="L5" s="26"/>
      <c r="M5" s="26"/>
      <c r="N5" s="26"/>
      <c r="O5" s="26"/>
    </row>
    <row r="6" spans="2:15">
      <c r="B6" s="28" t="s">
        <v>61</v>
      </c>
      <c r="C6" s="26"/>
      <c r="D6" s="26"/>
      <c r="E6" s="26"/>
      <c r="F6" s="26"/>
      <c r="G6" s="26"/>
      <c r="H6" s="26"/>
      <c r="I6" s="26"/>
      <c r="J6" s="26"/>
      <c r="K6" s="26"/>
      <c r="L6" s="26"/>
      <c r="M6" s="26"/>
      <c r="N6" s="26"/>
      <c r="O6" s="26"/>
    </row>
    <row r="7" spans="2:15">
      <c r="B7" s="26" t="s">
        <v>62</v>
      </c>
      <c r="C7" s="26"/>
      <c r="D7" s="4"/>
      <c r="E7" s="26" t="s">
        <v>63</v>
      </c>
      <c r="F7" s="26"/>
      <c r="G7" s="26"/>
      <c r="H7" s="26"/>
      <c r="I7" s="26"/>
      <c r="J7" s="26"/>
      <c r="K7" s="26"/>
      <c r="L7" s="26"/>
      <c r="M7" s="26"/>
      <c r="N7" s="26"/>
      <c r="O7" s="26"/>
    </row>
    <row r="8" spans="2:15">
      <c r="B8" s="26" t="s">
        <v>64</v>
      </c>
      <c r="C8" s="26"/>
      <c r="D8" s="26"/>
      <c r="E8" s="26"/>
      <c r="F8" s="26"/>
      <c r="G8" s="26"/>
      <c r="H8" s="26"/>
      <c r="I8" s="26"/>
      <c r="J8" s="26"/>
      <c r="K8" s="26"/>
      <c r="L8" s="26"/>
      <c r="M8" s="26"/>
      <c r="N8" s="26"/>
      <c r="O8" s="26"/>
    </row>
    <row r="9" spans="2:15">
      <c r="B9" s="26" t="s">
        <v>65</v>
      </c>
      <c r="C9" s="26"/>
      <c r="D9" s="4"/>
      <c r="E9" s="26" t="s">
        <v>66</v>
      </c>
      <c r="F9" s="26"/>
      <c r="G9" s="26"/>
      <c r="H9" s="26"/>
      <c r="I9" s="26"/>
      <c r="J9" s="26"/>
      <c r="K9" s="26"/>
      <c r="L9" s="26"/>
      <c r="M9" s="26"/>
      <c r="N9" s="26"/>
      <c r="O9" s="26"/>
    </row>
    <row r="10" spans="2:15">
      <c r="B10" s="26"/>
      <c r="C10" s="26"/>
      <c r="D10" s="4"/>
      <c r="E10" s="26" t="s">
        <v>67</v>
      </c>
      <c r="F10" s="26"/>
      <c r="G10" s="26"/>
      <c r="H10" s="26"/>
      <c r="I10" s="26"/>
      <c r="J10" s="26"/>
      <c r="K10" s="26"/>
      <c r="L10" s="26"/>
      <c r="M10" s="26"/>
      <c r="N10" s="26"/>
      <c r="O10" s="26"/>
    </row>
    <row r="11" spans="2:15">
      <c r="B11" s="26"/>
      <c r="C11" s="26"/>
      <c r="D11" s="4"/>
      <c r="E11" s="26" t="s">
        <v>68</v>
      </c>
      <c r="F11" s="16" t="s">
        <v>69</v>
      </c>
      <c r="G11" s="26"/>
      <c r="H11" s="26"/>
      <c r="I11" s="26"/>
      <c r="J11" s="26"/>
      <c r="K11" s="26"/>
      <c r="L11" s="26"/>
      <c r="M11" s="26"/>
      <c r="N11" s="26"/>
      <c r="O11" s="26"/>
    </row>
    <row r="12" spans="2:15">
      <c r="B12" s="26"/>
      <c r="C12" s="26"/>
      <c r="D12" s="26">
        <f>D11*D10*D9</f>
        <v>0</v>
      </c>
      <c r="E12" s="26" t="s">
        <v>20</v>
      </c>
      <c r="F12" s="26"/>
      <c r="G12" s="26"/>
      <c r="H12" s="26"/>
      <c r="I12" s="26"/>
      <c r="J12" s="26"/>
      <c r="K12" s="26"/>
      <c r="L12" s="26"/>
      <c r="M12" s="26"/>
      <c r="N12" s="26"/>
      <c r="O12" s="26"/>
    </row>
    <row r="13" spans="2:15">
      <c r="B13" s="26" t="s">
        <v>70</v>
      </c>
      <c r="C13" s="26"/>
      <c r="D13" s="4"/>
      <c r="E13" s="26" t="s">
        <v>71</v>
      </c>
      <c r="F13" s="26"/>
      <c r="G13" s="26"/>
      <c r="H13" s="26"/>
      <c r="I13" s="26"/>
      <c r="J13" s="26"/>
      <c r="K13" s="26"/>
      <c r="L13" s="26"/>
      <c r="M13" s="26"/>
      <c r="N13" s="26"/>
      <c r="O13" s="26"/>
    </row>
    <row r="14" spans="2:15">
      <c r="B14" s="26"/>
      <c r="C14" s="26"/>
      <c r="D14" s="26"/>
      <c r="E14" s="26"/>
      <c r="F14" s="26"/>
      <c r="G14" s="26"/>
      <c r="H14" s="26"/>
      <c r="I14" s="26"/>
      <c r="J14" s="26"/>
      <c r="K14" s="26"/>
      <c r="L14" s="26"/>
      <c r="M14" s="26"/>
      <c r="N14" s="26"/>
      <c r="O14" s="26"/>
    </row>
    <row r="15" spans="2:15">
      <c r="B15" s="26"/>
      <c r="C15" s="26"/>
      <c r="D15" s="26"/>
      <c r="E15" s="26"/>
      <c r="F15" s="26"/>
      <c r="G15" s="26"/>
      <c r="H15" s="26"/>
      <c r="I15" s="26"/>
      <c r="J15" s="26"/>
      <c r="K15" s="26"/>
      <c r="L15" s="26"/>
      <c r="M15" s="26"/>
      <c r="N15" s="26"/>
      <c r="O15" s="26"/>
    </row>
    <row r="16" spans="2:15">
      <c r="B16" s="28" t="s">
        <v>72</v>
      </c>
      <c r="C16" s="26"/>
      <c r="D16" s="26"/>
      <c r="E16" s="26"/>
      <c r="F16" s="26"/>
      <c r="G16" s="26"/>
      <c r="H16" s="26"/>
      <c r="I16" s="26"/>
      <c r="J16" s="26"/>
      <c r="K16" s="26"/>
      <c r="L16" s="26"/>
      <c r="M16" s="26"/>
      <c r="N16" s="26"/>
      <c r="O16" s="26"/>
    </row>
    <row r="17" spans="2:15">
      <c r="B17" s="26" t="s">
        <v>62</v>
      </c>
      <c r="C17" s="26"/>
      <c r="D17" s="4"/>
      <c r="E17" s="26" t="s">
        <v>63</v>
      </c>
      <c r="F17" s="26"/>
      <c r="G17" s="26"/>
      <c r="H17" s="26"/>
      <c r="I17" s="26"/>
      <c r="J17" s="26"/>
      <c r="K17" s="26"/>
      <c r="L17" s="26"/>
      <c r="M17" s="26"/>
      <c r="N17" s="26"/>
      <c r="O17" s="26"/>
    </row>
    <row r="18" spans="2:15">
      <c r="B18" s="26" t="s">
        <v>64</v>
      </c>
      <c r="C18" s="26"/>
      <c r="D18" s="26"/>
      <c r="E18" s="26"/>
      <c r="F18" s="26"/>
      <c r="G18" s="26"/>
      <c r="H18" s="26"/>
      <c r="I18" s="26"/>
      <c r="J18" s="26"/>
      <c r="K18" s="26"/>
      <c r="L18" s="26"/>
      <c r="M18" s="26"/>
      <c r="N18" s="26"/>
      <c r="O18" s="26"/>
    </row>
    <row r="19" spans="2:15">
      <c r="B19" s="26" t="s">
        <v>65</v>
      </c>
      <c r="C19" s="26"/>
      <c r="D19" s="4"/>
      <c r="E19" s="26" t="s">
        <v>66</v>
      </c>
      <c r="F19" s="26"/>
      <c r="G19" s="26"/>
      <c r="H19" s="26"/>
      <c r="I19" s="26"/>
      <c r="J19" s="26"/>
      <c r="K19" s="26"/>
      <c r="L19" s="26"/>
      <c r="M19" s="26"/>
      <c r="N19" s="26"/>
      <c r="O19" s="26"/>
    </row>
    <row r="20" spans="2:15">
      <c r="B20" s="26"/>
      <c r="C20" s="26"/>
      <c r="D20" s="4"/>
      <c r="E20" s="26" t="s">
        <v>67</v>
      </c>
      <c r="F20" s="26"/>
      <c r="G20" s="26"/>
      <c r="H20" s="26"/>
      <c r="I20" s="26"/>
      <c r="J20" s="26"/>
      <c r="K20" s="26"/>
      <c r="L20" s="26"/>
      <c r="M20" s="26"/>
      <c r="N20" s="26"/>
      <c r="O20" s="26"/>
    </row>
    <row r="21" spans="2:15">
      <c r="B21" s="26"/>
      <c r="C21" s="26"/>
      <c r="D21" s="4"/>
      <c r="E21" s="26" t="s">
        <v>68</v>
      </c>
      <c r="F21" s="16" t="s">
        <v>69</v>
      </c>
      <c r="G21" s="26"/>
      <c r="H21" s="26"/>
      <c r="I21" s="26"/>
      <c r="J21" s="26"/>
      <c r="K21" s="26"/>
      <c r="L21" s="26"/>
      <c r="M21" s="26"/>
      <c r="N21" s="26"/>
      <c r="O21" s="26"/>
    </row>
    <row r="22" spans="2:15">
      <c r="B22" s="26"/>
      <c r="C22" s="26"/>
      <c r="D22" s="26">
        <f>D21*D20*D19</f>
        <v>0</v>
      </c>
      <c r="E22" s="26" t="s">
        <v>20</v>
      </c>
      <c r="F22" s="26"/>
      <c r="G22" s="26"/>
      <c r="H22" s="26"/>
      <c r="I22" s="26"/>
      <c r="J22" s="26"/>
      <c r="K22" s="26"/>
      <c r="L22" s="26"/>
      <c r="M22" s="26"/>
      <c r="N22" s="26"/>
      <c r="O22" s="26"/>
    </row>
    <row r="23" spans="2:15">
      <c r="B23" s="26" t="s">
        <v>70</v>
      </c>
      <c r="C23" s="26"/>
      <c r="D23" s="4"/>
      <c r="E23" s="26" t="s">
        <v>71</v>
      </c>
      <c r="F23" s="26"/>
      <c r="G23" s="26"/>
      <c r="H23" s="26"/>
      <c r="I23" s="26"/>
      <c r="J23" s="26"/>
      <c r="K23" s="26"/>
      <c r="L23" s="26"/>
      <c r="M23" s="26"/>
      <c r="N23" s="26"/>
      <c r="O23" s="26"/>
    </row>
    <row r="24" spans="2:15">
      <c r="B24" s="26"/>
      <c r="C24" s="26"/>
      <c r="D24" s="26"/>
      <c r="E24" s="26"/>
      <c r="F24" s="26"/>
      <c r="G24" s="26"/>
      <c r="H24" s="26"/>
      <c r="I24" s="26"/>
      <c r="J24" s="26"/>
      <c r="K24" s="26"/>
      <c r="L24" s="26"/>
      <c r="M24" s="26"/>
      <c r="N24" s="26"/>
      <c r="O24" s="26"/>
    </row>
    <row r="25" spans="2:15">
      <c r="B25" s="26"/>
      <c r="C25" s="26"/>
      <c r="D25" s="26"/>
      <c r="E25" s="26"/>
      <c r="F25" s="26"/>
      <c r="G25" s="26"/>
      <c r="H25" s="26"/>
      <c r="I25" s="26"/>
      <c r="J25" s="26"/>
      <c r="K25" s="26"/>
      <c r="L25" s="26"/>
      <c r="M25" s="26"/>
      <c r="N25" s="26"/>
      <c r="O25" s="26"/>
    </row>
    <row r="26" spans="2:15">
      <c r="B26" s="15" t="s">
        <v>73</v>
      </c>
      <c r="C26" s="26"/>
      <c r="D26" s="26"/>
      <c r="E26" s="26"/>
      <c r="F26" s="26"/>
      <c r="G26" s="26"/>
      <c r="H26" s="26"/>
      <c r="I26" s="26"/>
      <c r="J26" s="26"/>
      <c r="K26" s="26"/>
      <c r="L26" s="26"/>
      <c r="M26" s="26"/>
      <c r="N26" s="26"/>
      <c r="O26" s="26"/>
    </row>
    <row r="27" spans="2:15">
      <c r="B27" s="26" t="s">
        <v>62</v>
      </c>
      <c r="C27" s="26"/>
      <c r="D27" s="4"/>
      <c r="E27" s="26" t="s">
        <v>63</v>
      </c>
      <c r="F27" s="26"/>
      <c r="G27" s="26"/>
      <c r="H27" s="26"/>
      <c r="I27" s="26"/>
      <c r="J27" s="26"/>
      <c r="K27" s="26"/>
      <c r="L27" s="26"/>
      <c r="M27" s="26"/>
      <c r="N27" s="26"/>
      <c r="O27" s="26"/>
    </row>
    <row r="28" spans="2:15">
      <c r="B28" s="26" t="s">
        <v>64</v>
      </c>
      <c r="C28" s="26"/>
      <c r="D28" s="26"/>
      <c r="E28" s="26"/>
      <c r="F28" s="26"/>
      <c r="G28" s="26"/>
      <c r="H28" s="26"/>
      <c r="I28" s="26"/>
      <c r="J28" s="26"/>
      <c r="K28" s="26"/>
      <c r="L28" s="26"/>
      <c r="M28" s="26"/>
      <c r="N28" s="26"/>
      <c r="O28" s="26"/>
    </row>
    <row r="29" spans="2:15">
      <c r="B29" s="26" t="s">
        <v>65</v>
      </c>
      <c r="C29" s="26"/>
      <c r="D29" s="4"/>
      <c r="E29" s="26" t="s">
        <v>66</v>
      </c>
      <c r="F29" s="26"/>
      <c r="G29" s="26"/>
      <c r="H29" s="26"/>
      <c r="I29" s="26"/>
      <c r="J29" s="26"/>
      <c r="K29" s="26"/>
      <c r="L29" s="26"/>
      <c r="M29" s="26"/>
      <c r="N29" s="26"/>
      <c r="O29" s="26"/>
    </row>
    <row r="30" spans="2:15">
      <c r="B30" s="26"/>
      <c r="C30" s="26"/>
      <c r="D30" s="4"/>
      <c r="E30" s="26" t="s">
        <v>67</v>
      </c>
      <c r="F30" s="26"/>
      <c r="G30" s="26"/>
      <c r="H30" s="26"/>
      <c r="I30" s="26"/>
      <c r="J30" s="26"/>
      <c r="K30" s="26"/>
      <c r="L30" s="26"/>
      <c r="M30" s="26"/>
      <c r="N30" s="26"/>
      <c r="O30" s="26"/>
    </row>
    <row r="31" spans="2:15">
      <c r="B31" s="26"/>
      <c r="C31" s="26"/>
      <c r="D31" s="4"/>
      <c r="E31" s="26" t="s">
        <v>68</v>
      </c>
      <c r="F31" s="16" t="s">
        <v>69</v>
      </c>
      <c r="G31" s="26"/>
      <c r="H31" s="26"/>
      <c r="I31" s="26"/>
      <c r="J31" s="26"/>
      <c r="K31" s="26"/>
      <c r="L31" s="26"/>
      <c r="M31" s="26"/>
      <c r="N31" s="26"/>
      <c r="O31" s="26"/>
    </row>
    <row r="32" spans="2:15">
      <c r="B32" s="26"/>
      <c r="C32" s="26"/>
      <c r="D32" s="26">
        <f>D31*D30*D29</f>
        <v>0</v>
      </c>
      <c r="E32" s="26" t="s">
        <v>20</v>
      </c>
      <c r="F32" s="26"/>
      <c r="G32" s="26"/>
      <c r="H32" s="26"/>
      <c r="I32" s="26"/>
      <c r="J32" s="26"/>
      <c r="K32" s="26"/>
      <c r="L32" s="26"/>
      <c r="M32" s="26"/>
      <c r="N32" s="26"/>
      <c r="O32" s="26"/>
    </row>
    <row r="33" spans="2:15">
      <c r="B33" s="26" t="s">
        <v>70</v>
      </c>
      <c r="C33" s="26"/>
      <c r="D33" s="4"/>
      <c r="E33" s="26" t="s">
        <v>71</v>
      </c>
      <c r="F33" s="26"/>
      <c r="G33" s="26"/>
      <c r="H33" s="26"/>
      <c r="I33" s="26"/>
      <c r="J33" s="26"/>
      <c r="K33" s="26"/>
      <c r="L33" s="26"/>
      <c r="M33" s="26"/>
      <c r="N33" s="26"/>
      <c r="O33" s="26"/>
    </row>
    <row r="34" spans="2:15">
      <c r="B34" s="26"/>
      <c r="C34" s="26"/>
      <c r="D34" s="26"/>
      <c r="E34" s="26"/>
      <c r="F34" s="26"/>
      <c r="G34" s="26"/>
      <c r="H34" s="26"/>
      <c r="I34" s="26"/>
      <c r="J34" s="26"/>
      <c r="K34" s="26"/>
      <c r="L34" s="26"/>
      <c r="M34" s="26"/>
      <c r="N34" s="26"/>
      <c r="O34" s="26"/>
    </row>
    <row r="35" spans="2:15">
      <c r="B35" s="26"/>
      <c r="C35" s="26"/>
      <c r="D35" s="26"/>
      <c r="E35" s="26"/>
      <c r="F35" s="26"/>
      <c r="G35" s="26"/>
      <c r="H35" s="26"/>
      <c r="I35" s="26"/>
      <c r="J35" s="26"/>
      <c r="K35" s="26"/>
      <c r="L35" s="26"/>
      <c r="M35" s="26"/>
      <c r="N35" s="26"/>
      <c r="O35" s="26"/>
    </row>
    <row r="36" spans="2:15">
      <c r="B36" s="26" t="s">
        <v>74</v>
      </c>
      <c r="C36" s="26"/>
      <c r="D36" s="26"/>
      <c r="E36" s="26"/>
      <c r="F36" s="26"/>
      <c r="G36" s="26"/>
      <c r="H36" s="26"/>
      <c r="I36" s="26"/>
      <c r="J36" s="26"/>
      <c r="K36" s="26"/>
      <c r="L36" s="26"/>
      <c r="M36" s="26"/>
      <c r="N36" s="26"/>
      <c r="O36" s="26"/>
    </row>
    <row r="37" spans="2:15">
      <c r="B37" s="26"/>
      <c r="C37" s="28" t="s">
        <v>61</v>
      </c>
      <c r="D37" s="26"/>
      <c r="E37" s="26"/>
      <c r="F37" s="26"/>
      <c r="G37" s="26"/>
      <c r="H37" s="26" t="s">
        <v>75</v>
      </c>
      <c r="I37" s="26"/>
      <c r="J37" s="26"/>
      <c r="K37" s="26"/>
      <c r="L37" s="26"/>
      <c r="M37" s="26"/>
      <c r="N37" s="26"/>
      <c r="O37" s="26"/>
    </row>
    <row r="38" spans="2:15">
      <c r="B38" s="26"/>
      <c r="C38" s="26"/>
      <c r="D38" s="26">
        <f>D7</f>
        <v>0</v>
      </c>
      <c r="E38" s="26" t="s">
        <v>76</v>
      </c>
      <c r="F38" s="26"/>
      <c r="G38" s="26"/>
      <c r="H38" s="26" t="s">
        <v>77</v>
      </c>
      <c r="I38" s="26" t="s">
        <v>78</v>
      </c>
      <c r="J38" s="26" t="s">
        <v>79</v>
      </c>
      <c r="K38" s="26" t="s">
        <v>80</v>
      </c>
      <c r="L38" s="26"/>
      <c r="M38" s="26"/>
      <c r="N38" s="26"/>
      <c r="O38" s="26"/>
    </row>
    <row r="39" spans="2:15">
      <c r="B39" s="26"/>
      <c r="C39" s="26"/>
      <c r="D39" s="26">
        <f>D12*D13</f>
        <v>0</v>
      </c>
      <c r="E39" s="26" t="s">
        <v>81</v>
      </c>
      <c r="F39" s="26"/>
      <c r="G39" s="26"/>
      <c r="H39" s="26">
        <v>431</v>
      </c>
      <c r="I39" s="26">
        <v>265</v>
      </c>
      <c r="J39" s="26">
        <v>63</v>
      </c>
      <c r="K39" s="26">
        <v>79</v>
      </c>
      <c r="L39" s="26">
        <f>AVERAGE(H39:K39)</f>
        <v>209.5</v>
      </c>
      <c r="M39" s="26" t="s">
        <v>82</v>
      </c>
      <c r="N39" s="26"/>
      <c r="O39" s="26"/>
    </row>
    <row r="40" spans="2:15">
      <c r="B40" s="26"/>
      <c r="C40" s="26"/>
      <c r="D40" s="26">
        <f>D39*L41/1000</f>
        <v>0</v>
      </c>
      <c r="E40" s="26" t="s">
        <v>83</v>
      </c>
      <c r="F40" s="26"/>
      <c r="G40" s="26"/>
      <c r="H40" s="26">
        <v>0.3</v>
      </c>
      <c r="I40" s="26">
        <v>0.1</v>
      </c>
      <c r="J40" s="26">
        <v>0.2</v>
      </c>
      <c r="K40" s="26">
        <v>0.4</v>
      </c>
      <c r="L40" s="26" t="s">
        <v>84</v>
      </c>
      <c r="M40" s="26"/>
      <c r="N40" s="26"/>
      <c r="O40" s="26"/>
    </row>
    <row r="41" spans="2:15">
      <c r="B41" s="26"/>
      <c r="C41" s="26"/>
      <c r="D41" s="26">
        <f>D40+D38</f>
        <v>0</v>
      </c>
      <c r="E41" s="26" t="s">
        <v>85</v>
      </c>
      <c r="F41" s="26"/>
      <c r="G41" s="26"/>
      <c r="H41" s="26">
        <f>H40*H39</f>
        <v>129.29999999999998</v>
      </c>
      <c r="I41" s="26">
        <f t="shared" ref="I41:K41" si="0">I40*I39</f>
        <v>26.5</v>
      </c>
      <c r="J41" s="26">
        <f t="shared" si="0"/>
        <v>12.600000000000001</v>
      </c>
      <c r="K41" s="26">
        <f t="shared" si="0"/>
        <v>31.6</v>
      </c>
      <c r="L41" s="26">
        <f>AVERAGE(H41:K41)</f>
        <v>49.999999999999993</v>
      </c>
      <c r="M41" s="26" t="s">
        <v>86</v>
      </c>
      <c r="N41" s="26"/>
      <c r="O41" s="26"/>
    </row>
    <row r="42" spans="2:15">
      <c r="B42" s="26"/>
      <c r="C42" s="26"/>
      <c r="D42" s="26"/>
      <c r="E42" s="26"/>
      <c r="F42" s="26"/>
      <c r="G42" s="26"/>
      <c r="H42" s="26"/>
      <c r="I42" s="26"/>
      <c r="J42" s="26"/>
      <c r="K42" s="26"/>
      <c r="L42" s="26"/>
      <c r="M42" s="26"/>
      <c r="N42" s="26"/>
      <c r="O42" s="26"/>
    </row>
    <row r="43" spans="2:15">
      <c r="B43" s="26"/>
      <c r="C43" s="28" t="s">
        <v>72</v>
      </c>
      <c r="D43" s="26"/>
      <c r="E43" s="26"/>
      <c r="F43" s="26"/>
      <c r="G43" s="26"/>
      <c r="H43" s="26"/>
      <c r="I43" s="26"/>
      <c r="J43" s="26"/>
      <c r="K43" s="26"/>
      <c r="L43" s="26"/>
      <c r="M43" s="26"/>
      <c r="N43" s="26"/>
      <c r="O43" s="26"/>
    </row>
    <row r="44" spans="2:15">
      <c r="B44" s="26"/>
      <c r="C44" s="26"/>
      <c r="D44" s="26">
        <f>D17</f>
        <v>0</v>
      </c>
      <c r="E44" s="26" t="s">
        <v>76</v>
      </c>
      <c r="F44" s="26"/>
      <c r="G44" s="26"/>
      <c r="H44" s="26" t="s">
        <v>87</v>
      </c>
      <c r="I44" s="26"/>
      <c r="J44" s="26"/>
      <c r="K44" s="26"/>
      <c r="L44" s="26"/>
      <c r="M44" s="26"/>
      <c r="N44" s="26"/>
      <c r="O44" s="26"/>
    </row>
    <row r="45" spans="2:15">
      <c r="B45" s="26"/>
      <c r="C45" s="26"/>
      <c r="D45" s="26">
        <f>D22*D23</f>
        <v>0</v>
      </c>
      <c r="E45" s="26" t="s">
        <v>81</v>
      </c>
      <c r="F45" s="26"/>
      <c r="G45" s="26"/>
      <c r="H45" s="26">
        <v>290</v>
      </c>
      <c r="I45" s="26"/>
      <c r="J45" s="26"/>
      <c r="K45" s="26"/>
      <c r="L45" s="26"/>
      <c r="M45" s="26"/>
      <c r="N45" s="26"/>
      <c r="O45" s="26"/>
    </row>
    <row r="46" spans="2:15">
      <c r="B46" s="26"/>
      <c r="C46" s="26"/>
      <c r="D46" s="26">
        <f>D45*H45/1000</f>
        <v>0</v>
      </c>
      <c r="E46" s="26" t="s">
        <v>83</v>
      </c>
      <c r="F46" s="26"/>
      <c r="G46" s="26"/>
      <c r="H46" s="26"/>
      <c r="I46" s="26"/>
      <c r="J46" s="26"/>
      <c r="K46" s="26"/>
      <c r="L46" s="26"/>
      <c r="M46" s="26"/>
      <c r="N46" s="26"/>
      <c r="O46" s="26"/>
    </row>
    <row r="47" spans="2:15">
      <c r="B47" s="26"/>
      <c r="C47" s="26"/>
      <c r="D47" s="26">
        <f>D46+D44</f>
        <v>0</v>
      </c>
      <c r="E47" s="26" t="s">
        <v>85</v>
      </c>
      <c r="F47" s="26"/>
      <c r="G47" s="26"/>
      <c r="H47" s="26"/>
      <c r="I47" s="26"/>
      <c r="J47" s="26"/>
      <c r="K47" s="26"/>
      <c r="L47" s="26"/>
      <c r="M47" s="26"/>
      <c r="N47" s="26"/>
      <c r="O47" s="26"/>
    </row>
    <row r="48" spans="2:15">
      <c r="B48" s="26"/>
      <c r="C48" s="26"/>
      <c r="D48" s="26"/>
      <c r="E48" s="26"/>
      <c r="F48" s="26"/>
      <c r="G48" s="26"/>
      <c r="H48" s="26"/>
      <c r="I48" s="26"/>
      <c r="J48" s="26"/>
      <c r="K48" s="26"/>
      <c r="L48" s="26"/>
      <c r="M48" s="26"/>
      <c r="N48" s="26"/>
      <c r="O48" s="26"/>
    </row>
    <row r="49" spans="2:15">
      <c r="B49" s="26"/>
      <c r="C49" s="28" t="s">
        <v>88</v>
      </c>
      <c r="D49" s="26"/>
      <c r="E49" s="26"/>
      <c r="F49" s="26"/>
      <c r="G49" s="26"/>
      <c r="H49" s="26"/>
      <c r="I49" s="26"/>
      <c r="J49" s="26"/>
      <c r="K49" s="26"/>
      <c r="L49" s="26"/>
      <c r="M49" s="26"/>
      <c r="N49" s="26"/>
      <c r="O49" s="26"/>
    </row>
    <row r="50" spans="2:15">
      <c r="B50" s="26"/>
      <c r="C50" s="26"/>
      <c r="D50" s="26">
        <f>D27</f>
        <v>0</v>
      </c>
      <c r="E50" s="26" t="s">
        <v>76</v>
      </c>
      <c r="F50" s="26"/>
      <c r="G50" s="26"/>
      <c r="H50" s="26" t="s">
        <v>89</v>
      </c>
      <c r="I50" s="26"/>
      <c r="J50" s="26"/>
      <c r="K50" s="26"/>
      <c r="L50" s="26"/>
      <c r="M50" s="26"/>
      <c r="N50" s="26"/>
      <c r="O50" s="26"/>
    </row>
    <row r="51" spans="2:15">
      <c r="B51" s="26"/>
      <c r="C51" s="26"/>
      <c r="D51" s="26">
        <f>D32*D33</f>
        <v>0</v>
      </c>
      <c r="E51" s="26" t="s">
        <v>81</v>
      </c>
      <c r="F51" s="26"/>
      <c r="G51" s="26"/>
      <c r="H51" s="26">
        <v>185</v>
      </c>
      <c r="I51" s="26"/>
      <c r="J51" s="26"/>
      <c r="K51" s="26"/>
      <c r="L51" s="26"/>
      <c r="M51" s="26"/>
      <c r="N51" s="26"/>
      <c r="O51" s="26"/>
    </row>
    <row r="52" spans="2:15">
      <c r="B52" s="26"/>
      <c r="C52" s="26"/>
      <c r="D52" s="26">
        <f>D51*H51/1000</f>
        <v>0</v>
      </c>
      <c r="E52" s="26" t="s">
        <v>83</v>
      </c>
      <c r="F52" s="26"/>
      <c r="G52" s="26"/>
      <c r="H52" s="26"/>
      <c r="I52" s="26"/>
      <c r="J52" s="26"/>
      <c r="K52" s="26"/>
      <c r="L52" s="26"/>
      <c r="M52" s="26"/>
      <c r="N52" s="26"/>
      <c r="O52" s="26"/>
    </row>
    <row r="53" spans="2:15">
      <c r="B53" s="26"/>
      <c r="C53" s="26"/>
      <c r="D53" s="26">
        <f>D52+D50</f>
        <v>0</v>
      </c>
      <c r="E53" s="26" t="s">
        <v>85</v>
      </c>
      <c r="F53" s="26"/>
      <c r="G53" s="26"/>
      <c r="H53" s="26"/>
      <c r="I53" s="26"/>
      <c r="J53" s="26"/>
      <c r="K53" s="26"/>
      <c r="L53" s="26"/>
      <c r="M53" s="26"/>
      <c r="N53" s="26"/>
      <c r="O53" s="26"/>
    </row>
    <row r="54" spans="2:15">
      <c r="B54" s="26"/>
      <c r="C54" s="26"/>
      <c r="D54" s="26"/>
      <c r="E54" s="26"/>
      <c r="F54" s="26"/>
      <c r="G54" s="26"/>
      <c r="H54" s="26"/>
      <c r="I54" s="26"/>
      <c r="J54" s="26"/>
      <c r="K54" s="26"/>
      <c r="L54" s="26"/>
      <c r="M54" s="26"/>
      <c r="N54" s="26"/>
      <c r="O54" s="26"/>
    </row>
    <row r="55" spans="2:15">
      <c r="B55" s="28" t="s">
        <v>90</v>
      </c>
      <c r="C55" s="26"/>
      <c r="D55" s="26"/>
      <c r="E55" s="26"/>
      <c r="F55" s="26"/>
      <c r="G55" s="26"/>
      <c r="H55" s="26"/>
      <c r="I55" s="26"/>
      <c r="J55" s="26"/>
      <c r="K55" s="26"/>
      <c r="L55" s="26"/>
      <c r="M55" s="26"/>
      <c r="N55" s="26"/>
      <c r="O55" s="26"/>
    </row>
    <row r="56" spans="2:15">
      <c r="B56" s="26"/>
      <c r="C56" s="26"/>
      <c r="D56" s="26" t="s">
        <v>91</v>
      </c>
      <c r="E56" s="26" t="s">
        <v>11</v>
      </c>
      <c r="F56" s="26"/>
      <c r="G56" s="26"/>
      <c r="H56" s="26" t="s">
        <v>92</v>
      </c>
      <c r="I56" s="26"/>
      <c r="J56" s="26"/>
      <c r="K56" s="26"/>
      <c r="L56" s="26"/>
      <c r="M56" s="26"/>
      <c r="N56" s="26"/>
      <c r="O56" s="26"/>
    </row>
    <row r="57" spans="2:15">
      <c r="B57" s="26"/>
      <c r="C57" s="26" t="s">
        <v>61</v>
      </c>
      <c r="D57" s="26">
        <f>D41</f>
        <v>0</v>
      </c>
      <c r="E57" s="26">
        <f>D57*H57</f>
        <v>0</v>
      </c>
      <c r="F57" s="26"/>
      <c r="G57" s="26"/>
      <c r="H57" s="26">
        <v>21.4</v>
      </c>
      <c r="I57" s="26" t="s">
        <v>93</v>
      </c>
      <c r="J57" s="26"/>
      <c r="K57" s="26"/>
      <c r="L57" s="26"/>
      <c r="M57" s="26"/>
      <c r="N57" s="26"/>
      <c r="O57" s="26"/>
    </row>
    <row r="58" spans="2:15">
      <c r="B58" s="26"/>
      <c r="C58" s="26" t="s">
        <v>94</v>
      </c>
      <c r="D58" s="26">
        <f>D47</f>
        <v>0</v>
      </c>
      <c r="E58" s="26">
        <f t="shared" ref="E58:E59" si="1">D58*H58</f>
        <v>0</v>
      </c>
      <c r="F58" s="26"/>
      <c r="G58" s="26"/>
      <c r="H58" s="26">
        <v>10.199999999999999</v>
      </c>
      <c r="I58" s="26" t="s">
        <v>95</v>
      </c>
      <c r="J58" s="26"/>
      <c r="K58" s="26"/>
      <c r="L58" s="26"/>
      <c r="M58" s="26"/>
      <c r="N58" s="26"/>
      <c r="O58" s="26"/>
    </row>
    <row r="59" spans="2:15">
      <c r="B59" s="26"/>
      <c r="C59" s="26" t="s">
        <v>88</v>
      </c>
      <c r="D59" s="26">
        <f>D53</f>
        <v>0</v>
      </c>
      <c r="E59" s="26">
        <f t="shared" si="1"/>
        <v>0</v>
      </c>
      <c r="F59" s="26"/>
      <c r="G59" s="26"/>
      <c r="H59" s="26">
        <v>21.4</v>
      </c>
      <c r="I59" s="26" t="s">
        <v>96</v>
      </c>
      <c r="J59" s="26"/>
      <c r="K59" s="26"/>
      <c r="L59" s="26"/>
      <c r="M59" s="26"/>
      <c r="N59" s="26"/>
      <c r="O59" s="26"/>
    </row>
    <row r="60" spans="2:15">
      <c r="B60" s="26"/>
      <c r="C60" s="26"/>
      <c r="D60" s="26"/>
      <c r="E60" s="26"/>
      <c r="F60" s="26"/>
      <c r="G60" s="26"/>
      <c r="H60" s="26"/>
      <c r="I60" s="26"/>
      <c r="J60" s="26"/>
      <c r="K60" s="26"/>
      <c r="L60" s="26"/>
      <c r="M60" s="26"/>
      <c r="N60" s="26"/>
      <c r="O60" s="26"/>
    </row>
    <row r="61" spans="2:15">
      <c r="B61" s="26"/>
      <c r="C61" s="26"/>
      <c r="D61" s="26"/>
      <c r="E61" s="26">
        <f>SUM(E57:E59)/1000</f>
        <v>0</v>
      </c>
      <c r="F61" s="26" t="s">
        <v>18</v>
      </c>
      <c r="G61" s="26"/>
      <c r="H61" s="26"/>
      <c r="I61" s="26"/>
      <c r="J61" s="26"/>
      <c r="K61" s="26"/>
      <c r="L61" s="26"/>
      <c r="M61" s="26"/>
      <c r="N61" s="26"/>
      <c r="O61" s="26"/>
    </row>
    <row r="62" spans="2:15">
      <c r="B62" s="26"/>
      <c r="C62" s="26"/>
      <c r="D62" s="26"/>
      <c r="E62" s="26"/>
      <c r="F62" s="26"/>
      <c r="G62" s="26"/>
      <c r="H62" s="26"/>
      <c r="I62" s="26"/>
      <c r="J62" s="26"/>
      <c r="K62" s="26"/>
      <c r="L62" s="26"/>
      <c r="M62" s="26"/>
      <c r="N62" s="26"/>
      <c r="O62" s="26"/>
    </row>
    <row r="63" spans="2:15">
      <c r="B63" s="26"/>
      <c r="C63" s="26"/>
      <c r="D63" s="26"/>
      <c r="E63" s="26"/>
      <c r="F63" s="26"/>
      <c r="G63" s="26"/>
      <c r="H63" s="26"/>
      <c r="I63" s="26"/>
      <c r="J63" s="26"/>
      <c r="K63" s="26"/>
      <c r="L63" s="26"/>
      <c r="M63" s="26"/>
      <c r="N63" s="26"/>
      <c r="O63" s="26"/>
    </row>
    <row r="64" spans="2:15">
      <c r="B64" s="26"/>
      <c r="C64" s="26"/>
      <c r="D64" s="26"/>
      <c r="E64" s="26"/>
      <c r="F64" s="26"/>
      <c r="G64" s="26"/>
      <c r="H64" s="26"/>
      <c r="I64" s="26"/>
      <c r="J64" s="26"/>
      <c r="K64" s="26"/>
      <c r="L64" s="26"/>
      <c r="M64" s="26"/>
      <c r="N64" s="26"/>
      <c r="O64" s="26"/>
    </row>
    <row r="65" spans="2:15">
      <c r="B65" s="26"/>
      <c r="C65" s="26"/>
      <c r="D65" s="26"/>
      <c r="E65" s="26"/>
      <c r="F65" s="26"/>
      <c r="G65" s="26"/>
      <c r="H65" s="26"/>
      <c r="I65" s="26"/>
      <c r="J65" s="26"/>
      <c r="K65" s="26"/>
      <c r="L65" s="26"/>
      <c r="M65" s="26"/>
      <c r="N65" s="26"/>
      <c r="O65" s="26"/>
    </row>
    <row r="66" spans="2:15">
      <c r="B66" s="26"/>
      <c r="C66" s="26"/>
      <c r="D66" s="26"/>
      <c r="E66" s="26"/>
      <c r="F66" s="26"/>
      <c r="G66" s="26"/>
      <c r="H66" s="26"/>
      <c r="I66" s="26"/>
      <c r="J66" s="26"/>
      <c r="K66" s="26"/>
      <c r="L66" s="26"/>
      <c r="M66" s="26"/>
      <c r="N66" s="26"/>
      <c r="O66" s="26"/>
    </row>
    <row r="67" spans="2:15">
      <c r="B67" s="26"/>
      <c r="C67" s="26"/>
      <c r="D67" s="26"/>
      <c r="E67" s="26"/>
      <c r="F67" s="26"/>
      <c r="G67" s="26"/>
      <c r="H67" s="26"/>
      <c r="I67" s="26"/>
      <c r="J67" s="26"/>
      <c r="K67" s="26"/>
      <c r="L67" s="26"/>
      <c r="M67" s="26"/>
      <c r="N67" s="26"/>
      <c r="O67" s="26"/>
    </row>
  </sheetData>
  <pageMargins left="0.7" right="0.7" top="0.75" bottom="0.75" header="0.3" footer="0.3"/>
  <pageSetup paperSize="9" scale="48"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2015-06-05T18:17:20Z</dcterms:created>
  <dcterms:modified xsi:type="dcterms:W3CDTF">2024-08-05T14:45:27Z</dcterms:modified>
  <cp:category/>
  <cp:contentStatus/>
</cp:coreProperties>
</file>